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v4265ho\OneDrive - Minnesota State\Desktop\Desktop\Catering\"/>
    </mc:Choice>
  </mc:AlternateContent>
  <xr:revisionPtr revIDLastSave="68" documentId="8_{6A10A7EC-FD18-4959-9967-3B6A238621E4}" xr6:coauthVersionLast="36" xr6:coauthVersionMax="36" xr10:uidLastSave="{6367931C-25D1-47F7-A9FF-365AD5339E35}"/>
  <bookViews>
    <workbookView xWindow="0" yWindow="0" windowWidth="28800" windowHeight="12225" activeTab="3" xr2:uid="{FEB9E970-1E22-4FBC-ACA2-934C0AFFB9CB}"/>
  </bookViews>
  <sheets>
    <sheet name="Breakfast" sheetId="1" r:id="rId1"/>
    <sheet name="Salad, Sand, Pizza, Entrees" sheetId="2" r:id="rId2"/>
    <sheet name="Snacks &amp; Appetizers" sheetId="3" r:id="rId3"/>
    <sheet name="Desserts, Beverages, Linen" sheetId="4" r:id="rId4"/>
    <sheet name="Gift Card, Vouchers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K16" i="2"/>
  <c r="K15" i="2"/>
  <c r="K14" i="2"/>
  <c r="K21" i="4" l="1"/>
  <c r="K20" i="4"/>
  <c r="K19" i="4"/>
  <c r="K10" i="4"/>
  <c r="K9" i="4"/>
  <c r="E13" i="5" l="1"/>
  <c r="E12" i="5" l="1"/>
  <c r="E11" i="5"/>
  <c r="E7" i="5"/>
  <c r="E6" i="5"/>
  <c r="E5" i="5"/>
  <c r="E4" i="5"/>
  <c r="K27" i="4"/>
  <c r="K25" i="4"/>
  <c r="K24" i="4"/>
  <c r="K22" i="4"/>
  <c r="K16" i="4"/>
  <c r="K17" i="4"/>
  <c r="K15" i="4"/>
  <c r="K14" i="4"/>
  <c r="K5" i="4"/>
  <c r="K4" i="4"/>
  <c r="E26" i="4"/>
  <c r="E25" i="4"/>
  <c r="E24" i="4"/>
  <c r="E21" i="4"/>
  <c r="E20" i="4"/>
  <c r="E19" i="4"/>
  <c r="E14" i="4"/>
  <c r="E12" i="4"/>
  <c r="E11" i="4"/>
  <c r="E10" i="4"/>
  <c r="E9" i="4"/>
  <c r="E7" i="4"/>
  <c r="E6" i="4"/>
  <c r="E4" i="4"/>
  <c r="E30" i="4" s="1"/>
  <c r="K26" i="3"/>
  <c r="K25" i="3"/>
  <c r="K24" i="3"/>
  <c r="K21" i="3"/>
  <c r="K20" i="3"/>
  <c r="K19" i="3"/>
  <c r="K16" i="3"/>
  <c r="K15" i="3"/>
  <c r="K14" i="3"/>
  <c r="K11" i="3"/>
  <c r="K10" i="3"/>
  <c r="K9" i="3"/>
  <c r="K6" i="3"/>
  <c r="K5" i="3"/>
  <c r="K4" i="3"/>
  <c r="E26" i="3"/>
  <c r="E25" i="3"/>
  <c r="E24" i="3"/>
  <c r="E21" i="3"/>
  <c r="E20" i="3"/>
  <c r="E19" i="3"/>
  <c r="E16" i="3"/>
  <c r="E15" i="3"/>
  <c r="E14" i="3"/>
  <c r="E11" i="3"/>
  <c r="E10" i="3"/>
  <c r="E9" i="3"/>
  <c r="E6" i="3"/>
  <c r="E5" i="3"/>
  <c r="E4" i="3"/>
  <c r="E31" i="1"/>
  <c r="E30" i="1"/>
  <c r="E29" i="1"/>
  <c r="K38" i="2"/>
  <c r="K37" i="2"/>
  <c r="K36" i="2"/>
  <c r="K35" i="2"/>
  <c r="K32" i="2"/>
  <c r="K31" i="2"/>
  <c r="K30" i="2"/>
  <c r="K29" i="2"/>
  <c r="K27" i="2"/>
  <c r="K26" i="2"/>
  <c r="K25" i="2"/>
  <c r="K24" i="2"/>
  <c r="K22" i="2"/>
  <c r="K21" i="2"/>
  <c r="K20" i="2"/>
  <c r="K19" i="2"/>
  <c r="E44" i="2"/>
  <c r="E43" i="2"/>
  <c r="E42" i="2"/>
  <c r="E41" i="2"/>
  <c r="E38" i="2"/>
  <c r="E37" i="2"/>
  <c r="E36" i="2"/>
  <c r="E35" i="2"/>
  <c r="E32" i="2"/>
  <c r="E31" i="2"/>
  <c r="E30" i="2"/>
  <c r="E29" i="2"/>
  <c r="E27" i="2"/>
  <c r="E25" i="2"/>
  <c r="E24" i="2"/>
  <c r="K12" i="2"/>
  <c r="K11" i="2"/>
  <c r="K10" i="2"/>
  <c r="K9" i="2"/>
  <c r="K7" i="2"/>
  <c r="K6" i="2"/>
  <c r="K5" i="2"/>
  <c r="K4" i="2"/>
  <c r="E22" i="2"/>
  <c r="E21" i="2"/>
  <c r="E20" i="2"/>
  <c r="E19" i="2"/>
  <c r="E17" i="2"/>
  <c r="E16" i="2"/>
  <c r="E15" i="2"/>
  <c r="E14" i="2"/>
  <c r="E12" i="2"/>
  <c r="E11" i="2"/>
  <c r="E10" i="2"/>
  <c r="E9" i="2"/>
  <c r="E7" i="2"/>
  <c r="E6" i="2"/>
  <c r="E5" i="2"/>
  <c r="E4" i="2"/>
  <c r="E4" i="1"/>
  <c r="E26" i="2"/>
  <c r="K44" i="1"/>
  <c r="K43" i="1"/>
  <c r="K42" i="1"/>
  <c r="K41" i="1"/>
  <c r="E44" i="1"/>
  <c r="E43" i="1"/>
  <c r="E42" i="1"/>
  <c r="E41" i="1"/>
  <c r="K38" i="1"/>
  <c r="K37" i="1"/>
  <c r="K36" i="1"/>
  <c r="K35" i="1"/>
  <c r="K32" i="1"/>
  <c r="K31" i="1"/>
  <c r="K30" i="1"/>
  <c r="K29" i="1"/>
  <c r="K27" i="1"/>
  <c r="K26" i="1"/>
  <c r="K25" i="1"/>
  <c r="K24" i="1"/>
  <c r="K22" i="1"/>
  <c r="K21" i="1"/>
  <c r="K20" i="1"/>
  <c r="K19" i="1"/>
  <c r="K17" i="1"/>
  <c r="K16" i="1"/>
  <c r="K15" i="1"/>
  <c r="K14" i="1"/>
  <c r="K12" i="1"/>
  <c r="K11" i="1"/>
  <c r="K10" i="1"/>
  <c r="K9" i="1"/>
  <c r="K7" i="1"/>
  <c r="K6" i="1"/>
  <c r="K5" i="1"/>
  <c r="K4" i="1"/>
  <c r="E38" i="1"/>
  <c r="E37" i="1"/>
  <c r="E36" i="1"/>
  <c r="E35" i="1"/>
  <c r="E27" i="1"/>
  <c r="E26" i="1"/>
  <c r="E25" i="1"/>
  <c r="E24" i="1"/>
  <c r="E22" i="1"/>
  <c r="E21" i="1"/>
  <c r="E20" i="1"/>
  <c r="E17" i="1"/>
  <c r="E16" i="1"/>
  <c r="E15" i="1"/>
  <c r="E12" i="1"/>
  <c r="E11" i="1"/>
  <c r="E10" i="1"/>
  <c r="E14" i="1"/>
  <c r="E9" i="1"/>
  <c r="E7" i="1"/>
  <c r="E6" i="1"/>
  <c r="E5" i="1"/>
  <c r="K30" i="4" l="1"/>
  <c r="K30" i="3"/>
  <c r="E30" i="3"/>
  <c r="K47" i="2"/>
  <c r="E47" i="2"/>
  <c r="K47" i="1"/>
  <c r="E47" i="1"/>
  <c r="E17" i="5"/>
  <c r="J4" i="5" l="1"/>
  <c r="J5" i="5" s="1"/>
  <c r="J6" i="5" s="1"/>
</calcChain>
</file>

<file path=xl/sharedStrings.xml><?xml version="1.0" encoding="utf-8"?>
<sst xmlns="http://schemas.openxmlformats.org/spreadsheetml/2006/main" count="300" uniqueCount="123">
  <si>
    <t>Breakfast</t>
  </si>
  <si>
    <t>Quiche</t>
  </si>
  <si>
    <t>Menu Item</t>
  </si>
  <si>
    <t>Selection</t>
  </si>
  <si>
    <t>Quanity</t>
  </si>
  <si>
    <t>each serves 6-8 people</t>
  </si>
  <si>
    <t>Burritos</t>
  </si>
  <si>
    <t>Minimum 10</t>
  </si>
  <si>
    <t>French Toast</t>
  </si>
  <si>
    <t>Bake</t>
  </si>
  <si>
    <t>Minimum 12</t>
  </si>
  <si>
    <t>Egg Strata</t>
  </si>
  <si>
    <t>Bagels</t>
  </si>
  <si>
    <t>Per Dozen</t>
  </si>
  <si>
    <t xml:space="preserve">Fresh Seasonal </t>
  </si>
  <si>
    <t>Fruit Bowl</t>
  </si>
  <si>
    <t xml:space="preserve">Breakfast </t>
  </si>
  <si>
    <t>Meats</t>
  </si>
  <si>
    <t>2 pieces per serving</t>
  </si>
  <si>
    <t xml:space="preserve">Classic </t>
  </si>
  <si>
    <t>Cinnamon Rolls</t>
  </si>
  <si>
    <t xml:space="preserve"> </t>
  </si>
  <si>
    <t>per dozen</t>
  </si>
  <si>
    <t>Donuts</t>
  </si>
  <si>
    <t>Yogurt Bar</t>
  </si>
  <si>
    <t>Fresh Mini</t>
  </si>
  <si>
    <t>Baked Pastries</t>
  </si>
  <si>
    <t xml:space="preserve">Seasoned </t>
  </si>
  <si>
    <t>Potatoes</t>
  </si>
  <si>
    <t>minimum 10</t>
  </si>
  <si>
    <t xml:space="preserve">Hard Boiled </t>
  </si>
  <si>
    <t>2 per serving</t>
  </si>
  <si>
    <t>Eggs</t>
  </si>
  <si>
    <t xml:space="preserve">Fresh Brewed </t>
  </si>
  <si>
    <t>Coffee</t>
  </si>
  <si>
    <t>per gallon</t>
  </si>
  <si>
    <t>Orange Juice</t>
  </si>
  <si>
    <t>Apple Juice</t>
  </si>
  <si>
    <t>Column Total</t>
  </si>
  <si>
    <t>Salads</t>
  </si>
  <si>
    <t>Sandwiches</t>
  </si>
  <si>
    <t>Wraps</t>
  </si>
  <si>
    <t xml:space="preserve">Traditional </t>
  </si>
  <si>
    <t>Pizza</t>
  </si>
  <si>
    <t xml:space="preserve">Specialty </t>
  </si>
  <si>
    <t>Mozzarella Breadsticks</t>
  </si>
  <si>
    <t>Vegan Pizza</t>
  </si>
  <si>
    <t>Gluten Free Pizza</t>
  </si>
  <si>
    <t>Taco Buffet</t>
  </si>
  <si>
    <t>Guacamole</t>
  </si>
  <si>
    <t>Salads, Sandwiches, Pizza, Buffets</t>
  </si>
  <si>
    <t xml:space="preserve">Baked Potato </t>
  </si>
  <si>
    <t>Bar</t>
  </si>
  <si>
    <t>Soup</t>
  </si>
  <si>
    <t>BBQ</t>
  </si>
  <si>
    <t>Buffet</t>
  </si>
  <si>
    <t>Minimum 15</t>
  </si>
  <si>
    <t>Asian Buffet</t>
  </si>
  <si>
    <t>minimum 10 per entrée selection</t>
  </si>
  <si>
    <t>Roasted Turkey</t>
  </si>
  <si>
    <t xml:space="preserve">Breast </t>
  </si>
  <si>
    <t>Beef Tips</t>
  </si>
  <si>
    <t>Pasta Primavera</t>
  </si>
  <si>
    <t>Snacks &amp; Appetizers</t>
  </si>
  <si>
    <t>5-10 people</t>
  </si>
  <si>
    <t>15-20 people</t>
  </si>
  <si>
    <t>25-30 people</t>
  </si>
  <si>
    <t xml:space="preserve">Vegetable </t>
  </si>
  <si>
    <t>Tray</t>
  </si>
  <si>
    <t xml:space="preserve">Cheese </t>
  </si>
  <si>
    <t>Platter</t>
  </si>
  <si>
    <t xml:space="preserve">Vegetarian </t>
  </si>
  <si>
    <t>Taco Dip</t>
  </si>
  <si>
    <t xml:space="preserve">Spinach </t>
  </si>
  <si>
    <t>Artichoke Dip</t>
  </si>
  <si>
    <t>Slider Deli</t>
  </si>
  <si>
    <t>Pretzel Bites</t>
  </si>
  <si>
    <t>W/ Cheddar Cheese</t>
  </si>
  <si>
    <t xml:space="preserve">Hummus &amp; </t>
  </si>
  <si>
    <t>Pita Chips</t>
  </si>
  <si>
    <t>Mini Chicken</t>
  </si>
  <si>
    <t>Tacos</t>
  </si>
  <si>
    <t>Pico De Gallo</t>
  </si>
  <si>
    <t>Fresh Baked Cookies</t>
  </si>
  <si>
    <t>by dozen</t>
  </si>
  <si>
    <t>Gluten Free Cookies</t>
  </si>
  <si>
    <t>Vegan Cookies</t>
  </si>
  <si>
    <t>Brownies</t>
  </si>
  <si>
    <t>Assorted Bars</t>
  </si>
  <si>
    <t>Lemon Bars</t>
  </si>
  <si>
    <t>Rice Crispy Bars</t>
  </si>
  <si>
    <t xml:space="preserve">Cinnamon </t>
  </si>
  <si>
    <t>Apple Crisp</t>
  </si>
  <si>
    <t>order served 10-12 people</t>
  </si>
  <si>
    <t>1/4 Sheet Cake</t>
  </si>
  <si>
    <t>Cake Type</t>
  </si>
  <si>
    <t>1/2 Sheet Cake</t>
  </si>
  <si>
    <t>Full Sheet</t>
  </si>
  <si>
    <t>Cupcakes</t>
  </si>
  <si>
    <t>Lemonae</t>
  </si>
  <si>
    <t xml:space="preserve">Stone Fruit </t>
  </si>
  <si>
    <t>Lemonade</t>
  </si>
  <si>
    <t>Canned Soda &amp;</t>
  </si>
  <si>
    <t>Bottled Water</t>
  </si>
  <si>
    <t>pepsi</t>
  </si>
  <si>
    <t>Diet Pepsi</t>
  </si>
  <si>
    <t>Starry</t>
  </si>
  <si>
    <t>each</t>
  </si>
  <si>
    <t>Linen</t>
  </si>
  <si>
    <t>52 x 114</t>
  </si>
  <si>
    <t>90 x 90</t>
  </si>
  <si>
    <t>Napkins</t>
  </si>
  <si>
    <t>Desserts, Beverages &amp; Linen</t>
  </si>
  <si>
    <t>Meal Vouchers</t>
  </si>
  <si>
    <t>Gift Cards</t>
  </si>
  <si>
    <t>include group name, date of event, contact person</t>
  </si>
  <si>
    <t>Speciatly Notes for cake orders</t>
  </si>
  <si>
    <t>please include inscription in specialty notes (35 spaces) &amp; 2 colors below</t>
  </si>
  <si>
    <t>Gift Cards &amp; Vouchers</t>
  </si>
  <si>
    <t>Event Total</t>
  </si>
  <si>
    <t>Sales Tax</t>
  </si>
  <si>
    <t>Total</t>
  </si>
  <si>
    <t>Minimum of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</si>
</sst>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0_);_(&quot;$&quot;* \(#,##0.00000\);_(&quot;$&quot;* &quot;-&quot;?????_);_(@_)"/>
  </numFmts>
  <fonts count="1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28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sz val="10.5"/>
      <color rgb="FF000000"/>
      <name val="Century Gothic"/>
      <family val="2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0" fillId="0" borderId="0" xfId="1" applyFont="1" applyAlignment="1">
      <alignment horizontal="center"/>
    </xf>
    <xf numFmtId="44" fontId="6" fillId="0" borderId="0" xfId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/>
    <xf numFmtId="0" fontId="9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44" fontId="0" fillId="0" borderId="15" xfId="1" applyFont="1" applyBorder="1" applyAlignment="1">
      <alignment horizontal="center"/>
    </xf>
    <xf numFmtId="0" fontId="0" fillId="0" borderId="6" xfId="0" applyBorder="1" applyAlignment="1"/>
    <xf numFmtId="0" fontId="0" fillId="0" borderId="0" xfId="0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2" xfId="0" applyFont="1" applyBorder="1" applyAlignment="1">
      <alignment horizontal="center" vertical="center" readingOrder="1"/>
    </xf>
    <xf numFmtId="0" fontId="1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2" fillId="0" borderId="7" xfId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0" xfId="1" applyFont="1" applyAlignment="1">
      <alignment horizontal="center"/>
    </xf>
    <xf numFmtId="44" fontId="8" fillId="0" borderId="0" xfId="1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0" fillId="0" borderId="12" xfId="0" applyNumberFormat="1" applyBorder="1"/>
    <xf numFmtId="164" fontId="0" fillId="0" borderId="12" xfId="0" applyNumberFormat="1" applyBorder="1"/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 readingOrder="1"/>
    </xf>
    <xf numFmtId="0" fontId="12" fillId="2" borderId="17" xfId="0" applyFont="1" applyFill="1" applyBorder="1" applyAlignment="1">
      <alignment horizontal="center" vertical="center" readingOrder="1"/>
    </xf>
    <xf numFmtId="0" fontId="12" fillId="2" borderId="18" xfId="0" applyFont="1" applyFill="1" applyBorder="1" applyAlignment="1">
      <alignment horizontal="center" vertical="center" readingOrder="1"/>
    </xf>
    <xf numFmtId="0" fontId="0" fillId="2" borderId="12" xfId="0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0" fillId="0" borderId="16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12" xfId="0" applyBorder="1" applyAlignment="1">
      <alignment horizontal="center"/>
    </xf>
    <xf numFmtId="0" fontId="12" fillId="2" borderId="12" xfId="0" applyFont="1" applyFill="1" applyBorder="1" applyAlignment="1">
      <alignment horizontal="center" vertical="center" readingOrder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F517B-ACBF-482C-A35C-7941E6DAC650}">
  <dimension ref="A1:V47"/>
  <sheetViews>
    <sheetView zoomScaleNormal="100" workbookViewId="0">
      <selection activeCell="D4" sqref="D4"/>
    </sheetView>
  </sheetViews>
  <sheetFormatPr defaultRowHeight="15" x14ac:dyDescent="0.25"/>
  <cols>
    <col min="1" max="1" width="9.140625" style="1"/>
    <col min="2" max="2" width="20.28515625" style="1" bestFit="1" customWidth="1"/>
    <col min="3" max="3" width="25" style="1" customWidth="1"/>
    <col min="4" max="4" width="9.140625" style="1"/>
    <col min="5" max="5" width="13.7109375" style="13" customWidth="1"/>
    <col min="6" max="7" width="9.140625" style="1"/>
    <col min="8" max="8" width="19.85546875" style="1" customWidth="1"/>
    <col min="9" max="9" width="28.5703125" style="1" customWidth="1"/>
    <col min="10" max="10" width="10.42578125" style="1" customWidth="1"/>
    <col min="11" max="11" width="13.85546875" style="13" customWidth="1"/>
    <col min="12" max="15" width="9.140625" style="1"/>
  </cols>
  <sheetData>
    <row r="1" spans="1:14" ht="36" x14ac:dyDescent="0.4">
      <c r="A1" s="16"/>
      <c r="B1" s="16"/>
      <c r="C1" s="60" t="s">
        <v>0</v>
      </c>
      <c r="D1" s="60"/>
      <c r="E1" s="60"/>
      <c r="F1" s="60"/>
      <c r="G1" s="60"/>
      <c r="H1" s="60"/>
      <c r="I1" s="16"/>
      <c r="J1" s="16"/>
    </row>
    <row r="3" spans="1:14" ht="15.75" thickBot="1" x14ac:dyDescent="0.3">
      <c r="A3" s="4"/>
      <c r="B3" s="9" t="s">
        <v>2</v>
      </c>
      <c r="C3" s="9" t="s">
        <v>3</v>
      </c>
      <c r="D3" s="9" t="s">
        <v>4</v>
      </c>
      <c r="G3" s="4"/>
      <c r="H3" s="9" t="s">
        <v>2</v>
      </c>
      <c r="I3" s="9"/>
      <c r="J3" s="9" t="s">
        <v>4</v>
      </c>
    </row>
    <row r="4" spans="1:14" ht="21" x14ac:dyDescent="0.35">
      <c r="A4" s="2"/>
      <c r="B4" s="11" t="s">
        <v>1</v>
      </c>
      <c r="C4" s="46"/>
      <c r="D4" s="43"/>
      <c r="E4" s="14">
        <f>16.95*D4</f>
        <v>0</v>
      </c>
      <c r="G4" s="2"/>
      <c r="H4" s="11" t="s">
        <v>19</v>
      </c>
      <c r="I4" s="10"/>
      <c r="J4" s="46"/>
      <c r="K4" s="13">
        <f>18.95*J4</f>
        <v>0</v>
      </c>
    </row>
    <row r="5" spans="1:14" ht="18.75" x14ac:dyDescent="0.3">
      <c r="A5" s="3"/>
      <c r="B5" s="4"/>
      <c r="C5" s="47"/>
      <c r="D5" s="44"/>
      <c r="E5" s="14">
        <f t="shared" ref="E5:E7" si="0">16.95*D5</f>
        <v>0</v>
      </c>
      <c r="G5" s="3"/>
      <c r="H5" s="15" t="s">
        <v>20</v>
      </c>
      <c r="I5" s="4"/>
      <c r="J5" s="47"/>
      <c r="K5" s="13">
        <f>18.95*J5</f>
        <v>0</v>
      </c>
    </row>
    <row r="6" spans="1:14" ht="15.75" x14ac:dyDescent="0.25">
      <c r="A6" s="3"/>
      <c r="B6" s="4"/>
      <c r="C6" s="47"/>
      <c r="D6" s="44"/>
      <c r="E6" s="14">
        <f t="shared" si="0"/>
        <v>0</v>
      </c>
      <c r="G6" s="3"/>
      <c r="H6" s="4"/>
      <c r="I6" s="4"/>
      <c r="J6" s="47"/>
      <c r="K6" s="13">
        <f>18.95*J6</f>
        <v>0</v>
      </c>
    </row>
    <row r="7" spans="1:14" ht="16.5" thickBot="1" x14ac:dyDescent="0.3">
      <c r="A7" s="58" t="s">
        <v>5</v>
      </c>
      <c r="B7" s="59"/>
      <c r="C7" s="48"/>
      <c r="D7" s="45"/>
      <c r="E7" s="14">
        <f t="shared" si="0"/>
        <v>0</v>
      </c>
      <c r="G7" s="58" t="s">
        <v>22</v>
      </c>
      <c r="H7" s="59"/>
      <c r="I7" s="8"/>
      <c r="J7" s="48"/>
      <c r="K7" s="13">
        <f>18.95*J7</f>
        <v>0</v>
      </c>
    </row>
    <row r="8" spans="1:14" ht="16.5" thickBot="1" x14ac:dyDescent="0.3">
      <c r="D8" s="9" t="s">
        <v>4</v>
      </c>
      <c r="E8" s="14"/>
      <c r="J8" s="9" t="s">
        <v>4</v>
      </c>
    </row>
    <row r="9" spans="1:14" ht="21" x14ac:dyDescent="0.35">
      <c r="A9" s="2"/>
      <c r="B9" s="11" t="s">
        <v>0</v>
      </c>
      <c r="C9" s="10"/>
      <c r="D9" s="46"/>
      <c r="E9" s="14">
        <f>E13+13.95*D9</f>
        <v>0</v>
      </c>
      <c r="G9" s="2"/>
      <c r="H9" s="11" t="s">
        <v>19</v>
      </c>
      <c r="I9" s="10"/>
      <c r="J9" s="46"/>
      <c r="K9" s="13">
        <f>18.95*J9</f>
        <v>0</v>
      </c>
    </row>
    <row r="10" spans="1:14" ht="21" x14ac:dyDescent="0.35">
      <c r="A10" s="3"/>
      <c r="B10" s="12" t="s">
        <v>6</v>
      </c>
      <c r="C10" s="4"/>
      <c r="D10" s="47"/>
      <c r="E10" s="14">
        <f>+D10*14.95</f>
        <v>0</v>
      </c>
      <c r="G10" s="3"/>
      <c r="H10" s="12" t="s">
        <v>23</v>
      </c>
      <c r="I10" s="4"/>
      <c r="J10" s="47"/>
      <c r="K10" s="13">
        <f>18.95*J10</f>
        <v>0</v>
      </c>
    </row>
    <row r="11" spans="1:14" ht="15.75" x14ac:dyDescent="0.25">
      <c r="A11" s="3"/>
      <c r="B11" s="4"/>
      <c r="C11" s="4"/>
      <c r="D11" s="47"/>
      <c r="E11" s="14">
        <f>+D11*14.95</f>
        <v>0</v>
      </c>
      <c r="G11" s="3"/>
      <c r="H11" s="4"/>
      <c r="I11" s="4"/>
      <c r="J11" s="47"/>
      <c r="K11" s="13">
        <f>18.95*J11</f>
        <v>0</v>
      </c>
      <c r="N11" s="1" t="s">
        <v>21</v>
      </c>
    </row>
    <row r="12" spans="1:14" ht="16.5" thickBot="1" x14ac:dyDescent="0.3">
      <c r="A12" s="58" t="s">
        <v>7</v>
      </c>
      <c r="B12" s="59"/>
      <c r="C12" s="6"/>
      <c r="D12" s="48"/>
      <c r="E12" s="14">
        <f>+D12*14.95</f>
        <v>0</v>
      </c>
      <c r="G12" s="58"/>
      <c r="H12" s="59"/>
      <c r="I12" s="8"/>
      <c r="J12" s="48"/>
      <c r="K12" s="13">
        <f>18.95*J12</f>
        <v>0</v>
      </c>
    </row>
    <row r="13" spans="1:14" ht="16.5" thickBot="1" x14ac:dyDescent="0.3">
      <c r="D13" s="9" t="s">
        <v>4</v>
      </c>
      <c r="E13" s="14"/>
      <c r="J13" s="9" t="s">
        <v>4</v>
      </c>
    </row>
    <row r="14" spans="1:14" ht="21" x14ac:dyDescent="0.35">
      <c r="A14" s="2"/>
      <c r="B14" s="11" t="s">
        <v>8</v>
      </c>
      <c r="C14" s="10"/>
      <c r="D14" s="46"/>
      <c r="E14" s="14">
        <f>+D14*9.95</f>
        <v>0</v>
      </c>
      <c r="G14" s="2"/>
      <c r="H14" s="11" t="s">
        <v>24</v>
      </c>
      <c r="I14" s="10"/>
      <c r="J14" s="46"/>
      <c r="K14" s="13">
        <f>9.95*J14</f>
        <v>0</v>
      </c>
    </row>
    <row r="15" spans="1:14" ht="21" x14ac:dyDescent="0.35">
      <c r="A15" s="3"/>
      <c r="B15" s="12" t="s">
        <v>9</v>
      </c>
      <c r="C15" s="4"/>
      <c r="D15" s="47"/>
      <c r="E15" s="14">
        <f>+D15*9.95</f>
        <v>0</v>
      </c>
      <c r="G15" s="3"/>
      <c r="H15" s="12"/>
      <c r="I15" s="4"/>
      <c r="J15" s="47"/>
      <c r="K15" s="13">
        <f>9.95*J15</f>
        <v>0</v>
      </c>
    </row>
    <row r="16" spans="1:14" ht="15.75" x14ac:dyDescent="0.25">
      <c r="A16" s="3"/>
      <c r="B16" s="4"/>
      <c r="C16" s="4"/>
      <c r="D16" s="47"/>
      <c r="E16" s="14">
        <f>+D16*9.95</f>
        <v>0</v>
      </c>
      <c r="G16" s="3"/>
      <c r="H16" s="4"/>
      <c r="I16" s="4"/>
      <c r="J16" s="47"/>
      <c r="K16" s="13">
        <f>9.95*J16</f>
        <v>0</v>
      </c>
    </row>
    <row r="17" spans="1:22" ht="16.5" thickBot="1" x14ac:dyDescent="0.3">
      <c r="A17" s="58" t="s">
        <v>10</v>
      </c>
      <c r="B17" s="59"/>
      <c r="C17" s="8"/>
      <c r="D17" s="48"/>
      <c r="E17" s="14">
        <f>+D17*9.95</f>
        <v>0</v>
      </c>
      <c r="G17" s="61" t="s">
        <v>7</v>
      </c>
      <c r="H17" s="62"/>
      <c r="I17" s="8"/>
      <c r="J17" s="48"/>
      <c r="K17" s="13">
        <f>9.95*J17</f>
        <v>0</v>
      </c>
    </row>
    <row r="18" spans="1:22" ht="16.5" thickBot="1" x14ac:dyDescent="0.3">
      <c r="D18" s="9" t="s">
        <v>4</v>
      </c>
      <c r="E18" s="14"/>
      <c r="J18" s="9" t="s">
        <v>4</v>
      </c>
    </row>
    <row r="19" spans="1:22" ht="21" x14ac:dyDescent="0.35">
      <c r="A19" s="2"/>
      <c r="B19" s="11" t="s">
        <v>11</v>
      </c>
      <c r="C19" s="10"/>
      <c r="D19" s="46"/>
      <c r="E19" s="14"/>
      <c r="G19" s="2"/>
      <c r="H19" s="11" t="s">
        <v>25</v>
      </c>
      <c r="I19" s="10"/>
      <c r="J19" s="46"/>
      <c r="K19" s="13">
        <f>3.95*J19</f>
        <v>0</v>
      </c>
    </row>
    <row r="20" spans="1:22" ht="21" x14ac:dyDescent="0.35">
      <c r="A20" s="3"/>
      <c r="B20" s="12"/>
      <c r="C20" s="4"/>
      <c r="D20" s="47"/>
      <c r="E20" s="14">
        <f>+D20*16.95</f>
        <v>0</v>
      </c>
      <c r="G20" s="3"/>
      <c r="H20" s="12" t="s">
        <v>26</v>
      </c>
      <c r="I20" s="4"/>
      <c r="J20" s="47"/>
      <c r="K20" s="13">
        <f>3.95*J20</f>
        <v>0</v>
      </c>
    </row>
    <row r="21" spans="1:22" ht="15.75" x14ac:dyDescent="0.25">
      <c r="A21" s="3"/>
      <c r="B21" s="4"/>
      <c r="C21" s="4"/>
      <c r="D21" s="47"/>
      <c r="E21" s="14">
        <f>+D21*16.95</f>
        <v>0</v>
      </c>
      <c r="G21" s="3"/>
      <c r="H21" s="4"/>
      <c r="I21" s="4"/>
      <c r="J21" s="47"/>
      <c r="K21" s="13">
        <f>3.95*J21</f>
        <v>0</v>
      </c>
      <c r="V21" s="1"/>
    </row>
    <row r="22" spans="1:22" ht="16.5" thickBot="1" x14ac:dyDescent="0.3">
      <c r="A22" s="56" t="s">
        <v>10</v>
      </c>
      <c r="B22" s="57"/>
      <c r="C22" s="8"/>
      <c r="D22" s="48"/>
      <c r="E22" s="14">
        <f>+D22*16.95</f>
        <v>0</v>
      </c>
      <c r="G22" s="58" t="s">
        <v>22</v>
      </c>
      <c r="H22" s="59"/>
      <c r="I22" s="8"/>
      <c r="J22" s="48"/>
      <c r="K22" s="13">
        <f>3.95*J22</f>
        <v>0</v>
      </c>
      <c r="V22" s="1"/>
    </row>
    <row r="23" spans="1:22" ht="16.5" thickBot="1" x14ac:dyDescent="0.3">
      <c r="D23" s="9" t="s">
        <v>4</v>
      </c>
      <c r="E23" s="14"/>
      <c r="J23" s="9" t="s">
        <v>4</v>
      </c>
      <c r="K23" s="13" t="s">
        <v>21</v>
      </c>
      <c r="V23" s="1"/>
    </row>
    <row r="24" spans="1:22" ht="21" x14ac:dyDescent="0.35">
      <c r="A24" s="2"/>
      <c r="B24" s="11" t="s">
        <v>12</v>
      </c>
      <c r="C24" s="10"/>
      <c r="D24" s="46"/>
      <c r="E24" s="14">
        <f>18.95*D24</f>
        <v>0</v>
      </c>
      <c r="G24" s="2"/>
      <c r="H24" s="11" t="s">
        <v>27</v>
      </c>
      <c r="I24" s="10"/>
      <c r="J24" s="46"/>
      <c r="K24" s="13">
        <f>3.95*J24</f>
        <v>0</v>
      </c>
      <c r="V24" s="1"/>
    </row>
    <row r="25" spans="1:22" ht="21" x14ac:dyDescent="0.35">
      <c r="A25" s="3"/>
      <c r="B25" s="12"/>
      <c r="C25" s="4"/>
      <c r="D25" s="47"/>
      <c r="E25" s="14">
        <f>18.95*D25</f>
        <v>0</v>
      </c>
      <c r="G25" s="3"/>
      <c r="H25" s="12" t="s">
        <v>28</v>
      </c>
      <c r="I25" s="4"/>
      <c r="J25" s="47"/>
      <c r="K25" s="13">
        <f>3.95*J25</f>
        <v>0</v>
      </c>
      <c r="V25" s="1"/>
    </row>
    <row r="26" spans="1:22" ht="15.75" x14ac:dyDescent="0.25">
      <c r="A26" s="3"/>
      <c r="B26" s="4"/>
      <c r="C26" s="4"/>
      <c r="D26" s="47"/>
      <c r="E26" s="14">
        <f>18.95*D26</f>
        <v>0</v>
      </c>
      <c r="G26" s="3"/>
      <c r="H26" s="4"/>
      <c r="I26" s="4"/>
      <c r="J26" s="47"/>
      <c r="K26" s="13">
        <f>3.95*J26</f>
        <v>0</v>
      </c>
      <c r="V26" s="1"/>
    </row>
    <row r="27" spans="1:22" ht="16.5" thickBot="1" x14ac:dyDescent="0.3">
      <c r="A27" s="58" t="s">
        <v>13</v>
      </c>
      <c r="B27" s="59"/>
      <c r="C27" s="6"/>
      <c r="D27" s="48"/>
      <c r="E27" s="14">
        <f>18.95*D27</f>
        <v>0</v>
      </c>
      <c r="G27" s="58" t="s">
        <v>29</v>
      </c>
      <c r="H27" s="59"/>
      <c r="I27" s="8"/>
      <c r="J27" s="48"/>
      <c r="K27" s="13">
        <f>3.95*J27</f>
        <v>0</v>
      </c>
      <c r="V27" s="1"/>
    </row>
    <row r="28" spans="1:22" ht="16.5" thickBot="1" x14ac:dyDescent="0.3">
      <c r="C28" s="9" t="s">
        <v>3</v>
      </c>
      <c r="D28" s="9" t="s">
        <v>4</v>
      </c>
      <c r="E28" s="14"/>
      <c r="I28" s="9"/>
      <c r="J28" s="9" t="s">
        <v>4</v>
      </c>
      <c r="V28" s="1"/>
    </row>
    <row r="29" spans="1:22" ht="21" x14ac:dyDescent="0.35">
      <c r="A29" s="2"/>
      <c r="B29" s="11" t="s">
        <v>14</v>
      </c>
      <c r="C29" s="26" t="s">
        <v>64</v>
      </c>
      <c r="D29" s="49"/>
      <c r="E29" s="14">
        <f>+D29*38.95</f>
        <v>0</v>
      </c>
      <c r="G29" s="2"/>
      <c r="H29" s="11" t="s">
        <v>30</v>
      </c>
      <c r="I29" s="10"/>
      <c r="J29" s="46"/>
      <c r="K29" s="13">
        <f>2.75*J29</f>
        <v>0</v>
      </c>
      <c r="V29" s="1"/>
    </row>
    <row r="30" spans="1:22" ht="21" x14ac:dyDescent="0.35">
      <c r="A30" s="3"/>
      <c r="B30" s="12" t="s">
        <v>15</v>
      </c>
      <c r="C30" s="27" t="s">
        <v>65</v>
      </c>
      <c r="D30" s="50"/>
      <c r="E30" s="14">
        <f>+D30*44.95</f>
        <v>0</v>
      </c>
      <c r="G30" s="3"/>
      <c r="H30" s="12" t="s">
        <v>32</v>
      </c>
      <c r="I30" s="4"/>
      <c r="J30" s="47"/>
      <c r="K30" s="13">
        <f>2.75*J30</f>
        <v>0</v>
      </c>
      <c r="Q30" t="s">
        <v>21</v>
      </c>
      <c r="V30" s="1"/>
    </row>
    <row r="31" spans="1:22" ht="15.75" x14ac:dyDescent="0.25">
      <c r="A31" s="3"/>
      <c r="B31" s="4"/>
      <c r="C31" s="27" t="s">
        <v>66</v>
      </c>
      <c r="D31" s="51"/>
      <c r="E31" s="14">
        <f>+D31*52.95</f>
        <v>0</v>
      </c>
      <c r="G31" s="3"/>
      <c r="H31" s="4"/>
      <c r="I31" s="4"/>
      <c r="J31" s="47"/>
      <c r="K31" s="13">
        <f>2.75*J31</f>
        <v>0</v>
      </c>
    </row>
    <row r="32" spans="1:22" ht="16.5" thickBot="1" x14ac:dyDescent="0.3">
      <c r="A32" s="58"/>
      <c r="B32" s="59"/>
      <c r="C32" s="8"/>
      <c r="D32" s="7"/>
      <c r="E32" s="14"/>
      <c r="G32" s="58" t="s">
        <v>31</v>
      </c>
      <c r="H32" s="59"/>
      <c r="I32" s="8"/>
      <c r="J32" s="48"/>
      <c r="K32" s="13">
        <f>2.75*J32</f>
        <v>0</v>
      </c>
    </row>
    <row r="33" spans="1:17" ht="15.75" x14ac:dyDescent="0.25">
      <c r="E33" s="14"/>
    </row>
    <row r="34" spans="1:17" ht="16.5" thickBot="1" x14ac:dyDescent="0.3">
      <c r="C34" s="9" t="s">
        <v>3</v>
      </c>
      <c r="D34" s="9" t="s">
        <v>4</v>
      </c>
      <c r="E34" s="14"/>
      <c r="I34" s="9"/>
      <c r="J34" s="9" t="s">
        <v>4</v>
      </c>
    </row>
    <row r="35" spans="1:17" ht="21" x14ac:dyDescent="0.35">
      <c r="A35" s="2"/>
      <c r="B35" s="11" t="s">
        <v>16</v>
      </c>
      <c r="C35" s="46"/>
      <c r="D35" s="43"/>
      <c r="E35" s="14">
        <f>2.75*D35</f>
        <v>0</v>
      </c>
      <c r="G35" s="2"/>
      <c r="H35" s="11" t="s">
        <v>33</v>
      </c>
      <c r="I35" s="10"/>
      <c r="J35" s="46"/>
      <c r="K35" s="13">
        <f>19.95*J35</f>
        <v>0</v>
      </c>
      <c r="N35" s="1" t="s">
        <v>21</v>
      </c>
    </row>
    <row r="36" spans="1:17" ht="21" x14ac:dyDescent="0.35">
      <c r="A36" s="3"/>
      <c r="B36" s="12" t="s">
        <v>17</v>
      </c>
      <c r="C36" s="47"/>
      <c r="D36" s="44"/>
      <c r="E36" s="14">
        <f>2.75*D36</f>
        <v>0</v>
      </c>
      <c r="G36" s="3"/>
      <c r="H36" s="12" t="s">
        <v>34</v>
      </c>
      <c r="I36" s="4"/>
      <c r="J36" s="47"/>
      <c r="K36" s="13">
        <f>19.95*J36</f>
        <v>0</v>
      </c>
    </row>
    <row r="37" spans="1:17" ht="15.75" x14ac:dyDescent="0.25">
      <c r="A37" s="3"/>
      <c r="B37" s="4"/>
      <c r="C37" s="47"/>
      <c r="D37" s="44"/>
      <c r="E37" s="14">
        <f>1.95*D37</f>
        <v>0</v>
      </c>
      <c r="G37" s="3"/>
      <c r="H37" s="4"/>
      <c r="I37" s="4"/>
      <c r="J37" s="47"/>
      <c r="K37" s="13">
        <f>19.95*J37</f>
        <v>0</v>
      </c>
    </row>
    <row r="38" spans="1:17" ht="16.5" thickBot="1" x14ac:dyDescent="0.3">
      <c r="A38" s="58" t="s">
        <v>18</v>
      </c>
      <c r="B38" s="59"/>
      <c r="C38" s="48"/>
      <c r="D38" s="45"/>
      <c r="E38" s="14">
        <f>1.95*D38</f>
        <v>0</v>
      </c>
      <c r="G38" s="58" t="s">
        <v>35</v>
      </c>
      <c r="H38" s="59"/>
      <c r="I38" s="8"/>
      <c r="J38" s="48"/>
      <c r="K38" s="13">
        <f>19.95*J38</f>
        <v>0</v>
      </c>
    </row>
    <row r="40" spans="1:17" ht="15.75" thickBot="1" x14ac:dyDescent="0.3">
      <c r="C40" s="9"/>
      <c r="D40" s="9" t="s">
        <v>4</v>
      </c>
      <c r="I40" s="9"/>
      <c r="J40" s="9" t="s">
        <v>4</v>
      </c>
    </row>
    <row r="41" spans="1:17" ht="21" x14ac:dyDescent="0.35">
      <c r="A41" s="2"/>
      <c r="B41" s="11" t="s">
        <v>36</v>
      </c>
      <c r="C41" s="10" t="s">
        <v>21</v>
      </c>
      <c r="D41" s="43"/>
      <c r="E41" s="13">
        <f>9.95*D41</f>
        <v>0</v>
      </c>
      <c r="G41" s="2"/>
      <c r="H41" s="11" t="s">
        <v>37</v>
      </c>
      <c r="I41" s="10"/>
      <c r="J41" s="46"/>
      <c r="K41" s="13">
        <f>9.95*J41</f>
        <v>0</v>
      </c>
    </row>
    <row r="42" spans="1:17" ht="21" x14ac:dyDescent="0.35">
      <c r="A42" s="3"/>
      <c r="B42" s="12"/>
      <c r="C42" s="4"/>
      <c r="D42" s="44"/>
      <c r="E42" s="13">
        <f>9.95*D42</f>
        <v>0</v>
      </c>
      <c r="G42" s="3"/>
      <c r="H42" s="12"/>
      <c r="I42" s="4"/>
      <c r="J42" s="47"/>
      <c r="K42" s="13">
        <f>9.95*J42</f>
        <v>0</v>
      </c>
      <c r="Q42" t="s">
        <v>21</v>
      </c>
    </row>
    <row r="43" spans="1:17" x14ac:dyDescent="0.25">
      <c r="A43" s="3"/>
      <c r="B43" s="4"/>
      <c r="C43" s="4"/>
      <c r="D43" s="44"/>
      <c r="E43" s="13">
        <f>9.95*D43</f>
        <v>0</v>
      </c>
      <c r="G43" s="3"/>
      <c r="H43" s="4"/>
      <c r="I43" s="4"/>
      <c r="J43" s="47"/>
      <c r="K43" s="13">
        <f>9.95*J43</f>
        <v>0</v>
      </c>
    </row>
    <row r="44" spans="1:17" ht="15.75" thickBot="1" x14ac:dyDescent="0.3">
      <c r="A44" s="58" t="s">
        <v>35</v>
      </c>
      <c r="B44" s="59"/>
      <c r="C44" s="8"/>
      <c r="D44" s="45"/>
      <c r="E44" s="13">
        <f>9.95*D44</f>
        <v>0</v>
      </c>
      <c r="G44" s="58" t="s">
        <v>35</v>
      </c>
      <c r="H44" s="59"/>
      <c r="I44" s="8"/>
      <c r="J44" s="48"/>
      <c r="K44" s="13">
        <f>9.95*J44</f>
        <v>0</v>
      </c>
    </row>
    <row r="47" spans="1:17" ht="26.25" x14ac:dyDescent="0.4">
      <c r="C47" s="17" t="s">
        <v>38</v>
      </c>
      <c r="D47" s="18"/>
      <c r="E47" s="19">
        <f>SUM(E4:E44)</f>
        <v>0</v>
      </c>
      <c r="I47" s="17" t="s">
        <v>38</v>
      </c>
      <c r="J47" s="18"/>
      <c r="K47" s="19">
        <f>SUM(K4:K44)</f>
        <v>0</v>
      </c>
    </row>
  </sheetData>
  <dataConsolidate/>
  <mergeCells count="17">
    <mergeCell ref="A17:B17"/>
    <mergeCell ref="A22:B22"/>
    <mergeCell ref="A27:B27"/>
    <mergeCell ref="A44:B44"/>
    <mergeCell ref="G44:H44"/>
    <mergeCell ref="C1:H1"/>
    <mergeCell ref="A32:B32"/>
    <mergeCell ref="A38:B38"/>
    <mergeCell ref="G7:H7"/>
    <mergeCell ref="G12:H12"/>
    <mergeCell ref="G17:H17"/>
    <mergeCell ref="G22:H22"/>
    <mergeCell ref="G27:H27"/>
    <mergeCell ref="G32:H32"/>
    <mergeCell ref="G38:H38"/>
    <mergeCell ref="A7:B7"/>
    <mergeCell ref="A12:B12"/>
  </mergeCells>
  <dataValidations count="7">
    <dataValidation type="list" allowBlank="1" showInputMessage="1" showErrorMessage="1" sqref="C4:C7" xr:uid="{679EFDA5-F7D6-4BD0-8C0F-91B3D7D01653}">
      <formula1>"Ham &amp; Cheese, Spinach Bacon cheese, Turkey Bacon Cheese, Egg Spinach Feta"</formula1>
    </dataValidation>
    <dataValidation type="list" allowBlank="1" showInputMessage="1" showErrorMessage="1" sqref="D9:D12" xr:uid="{544124A0-2715-4C31-8B19-7643D2F2BF71}">
      <formula1>"10, 20, 30, 40"</formula1>
    </dataValidation>
    <dataValidation type="list" allowBlank="1" showInputMessage="1" showErrorMessage="1" sqref="D24:D27" xr:uid="{ECFD9F74-3542-48EB-A451-C6A9AEF8579B}">
      <formula1>"1, 2, 3, 4, 5"</formula1>
    </dataValidation>
    <dataValidation type="list" allowBlank="1" showInputMessage="1" showErrorMessage="1" sqref="C35:C36" xr:uid="{89410A77-0257-48B1-AC7D-8F8008BBF9FA}">
      <formula1>"Bacon"</formula1>
    </dataValidation>
    <dataValidation type="list" allowBlank="1" showInputMessage="1" showErrorMessage="1" sqref="C37" xr:uid="{F8583070-71FF-4CC8-A34B-8D2B30682D87}">
      <formula1>" Sausage"</formula1>
    </dataValidation>
    <dataValidation type="list" allowBlank="1" showInputMessage="1" showErrorMessage="1" sqref="C38" xr:uid="{454A09F1-76E4-4C67-8A63-788CF5A60562}">
      <formula1>"Sausage"</formula1>
    </dataValidation>
    <dataValidation type="list" allowBlank="1" showInputMessage="1" showErrorMessage="1" sqref="D4:D7 D14:D17 D19:D22 D35:D38 D41:D44 J41:J44 J35:J38 J29:J32 J24:J27 J19:J22 J14:J17 J9:J12 J4:J7 D29:D31" xr:uid="{90B5B3AD-6D26-4E33-82A4-00AC6CFE7F58}">
      <formula1>"1, 2, 3, 4, 5, 6, 7, 8, 9, 10"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0E97A-454A-42E4-897F-7B460D0C9545}">
  <dimension ref="A1:O52"/>
  <sheetViews>
    <sheetView topLeftCell="A19" workbookViewId="0">
      <selection activeCell="R31" sqref="R31"/>
    </sheetView>
  </sheetViews>
  <sheetFormatPr defaultRowHeight="15" x14ac:dyDescent="0.25"/>
  <cols>
    <col min="1" max="1" width="13.7109375" style="1" customWidth="1"/>
    <col min="2" max="2" width="20.28515625" bestFit="1" customWidth="1"/>
    <col min="3" max="3" width="18.85546875" customWidth="1"/>
    <col min="7" max="7" width="13.7109375" customWidth="1"/>
    <col min="8" max="8" width="22.5703125" bestFit="1" customWidth="1"/>
    <col min="9" max="9" width="18.85546875" customWidth="1"/>
  </cols>
  <sheetData>
    <row r="1" spans="1:15" ht="26.25" x14ac:dyDescent="0.4">
      <c r="B1" s="64" t="s">
        <v>50</v>
      </c>
      <c r="C1" s="64"/>
      <c r="D1" s="64"/>
      <c r="E1" s="64"/>
      <c r="F1" s="64"/>
      <c r="G1" s="64"/>
      <c r="H1" s="64"/>
      <c r="I1" s="64"/>
      <c r="J1" s="16"/>
      <c r="K1" s="13"/>
    </row>
    <row r="2" spans="1:15" x14ac:dyDescent="0.25">
      <c r="B2" s="1"/>
      <c r="C2" s="1"/>
      <c r="D2" s="1"/>
      <c r="E2" s="13"/>
      <c r="F2" s="1"/>
      <c r="G2" s="1"/>
      <c r="H2" s="1"/>
      <c r="I2" s="1"/>
      <c r="J2" s="1"/>
      <c r="K2" s="13"/>
    </row>
    <row r="3" spans="1:15" ht="15.75" thickBot="1" x14ac:dyDescent="0.3">
      <c r="A3" s="4"/>
      <c r="B3" s="9" t="s">
        <v>2</v>
      </c>
      <c r="C3" s="9" t="s">
        <v>3</v>
      </c>
      <c r="D3" s="9" t="s">
        <v>4</v>
      </c>
      <c r="E3" s="13"/>
      <c r="F3" s="1"/>
      <c r="G3" s="4"/>
      <c r="H3" s="9" t="s">
        <v>2</v>
      </c>
      <c r="I3" s="9" t="s">
        <v>3</v>
      </c>
      <c r="J3" s="9" t="s">
        <v>4</v>
      </c>
      <c r="K3" s="13"/>
    </row>
    <row r="4" spans="1:15" ht="21" x14ac:dyDescent="0.35">
      <c r="A4" s="2"/>
      <c r="B4" s="11" t="s">
        <v>39</v>
      </c>
      <c r="C4" s="52"/>
      <c r="D4" s="52"/>
      <c r="E4" s="14">
        <f>12.95*D4</f>
        <v>0</v>
      </c>
      <c r="F4" s="1"/>
      <c r="G4" s="2"/>
      <c r="H4" s="11" t="s">
        <v>43</v>
      </c>
      <c r="I4" s="52"/>
      <c r="J4" s="52"/>
      <c r="K4" s="13">
        <f>15.95*J4</f>
        <v>0</v>
      </c>
    </row>
    <row r="5" spans="1:15" ht="18.75" x14ac:dyDescent="0.3">
      <c r="A5" s="3"/>
      <c r="B5" s="4"/>
      <c r="C5" s="52"/>
      <c r="D5" s="52"/>
      <c r="E5" s="14">
        <f>12.95*D5</f>
        <v>0</v>
      </c>
      <c r="F5" s="1"/>
      <c r="G5" s="3"/>
      <c r="H5" s="15"/>
      <c r="I5" s="52"/>
      <c r="J5" s="52"/>
      <c r="K5" s="13">
        <f t="shared" ref="K5:K7" si="0">15.95*J5</f>
        <v>0</v>
      </c>
    </row>
    <row r="6" spans="1:15" ht="15.75" x14ac:dyDescent="0.25">
      <c r="A6" s="3"/>
      <c r="B6" s="4"/>
      <c r="C6" s="52"/>
      <c r="D6" s="52"/>
      <c r="E6" s="14">
        <f>12.95*D6</f>
        <v>0</v>
      </c>
      <c r="F6" s="1"/>
      <c r="G6" s="3"/>
      <c r="H6" s="4"/>
      <c r="I6" s="52"/>
      <c r="J6" s="52"/>
      <c r="K6" s="13">
        <f t="shared" si="0"/>
        <v>0</v>
      </c>
    </row>
    <row r="7" spans="1:15" ht="20.25" customHeight="1" thickBot="1" x14ac:dyDescent="0.3">
      <c r="A7" s="58" t="s">
        <v>29</v>
      </c>
      <c r="B7" s="59"/>
      <c r="C7" s="52"/>
      <c r="D7" s="52"/>
      <c r="E7" s="14">
        <f>12.95*D7</f>
        <v>0</v>
      </c>
      <c r="F7" s="1"/>
      <c r="G7" s="58"/>
      <c r="H7" s="59"/>
      <c r="I7" s="52"/>
      <c r="J7" s="52"/>
      <c r="K7" s="13">
        <f t="shared" si="0"/>
        <v>0</v>
      </c>
    </row>
    <row r="8" spans="1:15" ht="15.75" thickBot="1" x14ac:dyDescent="0.3">
      <c r="A8" s="4"/>
      <c r="B8" s="9" t="s">
        <v>2</v>
      </c>
      <c r="C8" s="9" t="s">
        <v>3</v>
      </c>
      <c r="D8" s="9" t="s">
        <v>4</v>
      </c>
      <c r="E8" s="13"/>
      <c r="F8" s="1"/>
      <c r="G8" s="1"/>
      <c r="H8" s="1"/>
      <c r="I8" s="9" t="s">
        <v>3</v>
      </c>
      <c r="J8" s="9" t="s">
        <v>4</v>
      </c>
      <c r="K8" s="13"/>
    </row>
    <row r="9" spans="1:15" ht="21" x14ac:dyDescent="0.35">
      <c r="A9" s="2"/>
      <c r="B9" s="11" t="s">
        <v>39</v>
      </c>
      <c r="C9" s="52"/>
      <c r="D9" s="52"/>
      <c r="E9" s="14">
        <f>12.95*D9</f>
        <v>0</v>
      </c>
      <c r="F9" s="1"/>
      <c r="G9" s="2"/>
      <c r="H9" s="11" t="s">
        <v>44</v>
      </c>
      <c r="I9" s="52"/>
      <c r="J9" s="52"/>
      <c r="K9" s="13">
        <f>17.95*J9</f>
        <v>0</v>
      </c>
    </row>
    <row r="10" spans="1:15" ht="21" x14ac:dyDescent="0.35">
      <c r="A10" s="3"/>
      <c r="B10" s="4"/>
      <c r="C10" s="52"/>
      <c r="D10" s="52"/>
      <c r="E10" s="14">
        <f>12.95*D10</f>
        <v>0</v>
      </c>
      <c r="F10" s="1"/>
      <c r="G10" s="3"/>
      <c r="H10" s="12" t="s">
        <v>43</v>
      </c>
      <c r="I10" s="52"/>
      <c r="J10" s="52"/>
      <c r="K10" s="13">
        <f>17.95*J10</f>
        <v>0</v>
      </c>
    </row>
    <row r="11" spans="1:15" ht="15.75" x14ac:dyDescent="0.25">
      <c r="A11" s="3"/>
      <c r="B11" s="4"/>
      <c r="C11" s="52"/>
      <c r="D11" s="52"/>
      <c r="E11" s="14">
        <f>12.95*D11</f>
        <v>0</v>
      </c>
      <c r="F11" s="1"/>
      <c r="G11" s="3"/>
      <c r="H11" s="4"/>
      <c r="I11" s="52"/>
      <c r="J11" s="52"/>
      <c r="K11" s="13">
        <f>17.95*J11</f>
        <v>0</v>
      </c>
    </row>
    <row r="12" spans="1:15" ht="19.5" customHeight="1" thickBot="1" x14ac:dyDescent="0.4">
      <c r="A12" s="58" t="s">
        <v>29</v>
      </c>
      <c r="B12" s="59"/>
      <c r="C12" s="52"/>
      <c r="D12" s="52"/>
      <c r="E12" s="14">
        <f>12.95*D12</f>
        <v>0</v>
      </c>
      <c r="F12" s="1"/>
      <c r="G12" s="65" t="s">
        <v>45</v>
      </c>
      <c r="H12" s="66"/>
      <c r="I12" s="52"/>
      <c r="J12" s="52"/>
      <c r="K12" s="13">
        <f>13.95*J12</f>
        <v>0</v>
      </c>
    </row>
    <row r="13" spans="1:15" ht="16.5" thickBot="1" x14ac:dyDescent="0.3">
      <c r="B13" s="1"/>
      <c r="C13" s="9" t="s">
        <v>3</v>
      </c>
      <c r="D13" s="9" t="s">
        <v>4</v>
      </c>
      <c r="E13" s="14"/>
      <c r="F13" s="1"/>
      <c r="G13" s="1"/>
      <c r="H13" s="1"/>
      <c r="I13" s="9" t="s">
        <v>3</v>
      </c>
      <c r="J13" s="9" t="s">
        <v>4</v>
      </c>
      <c r="K13" s="13"/>
    </row>
    <row r="14" spans="1:15" ht="21" x14ac:dyDescent="0.35">
      <c r="A14" s="2"/>
      <c r="B14" s="11" t="s">
        <v>41</v>
      </c>
      <c r="C14" s="52"/>
      <c r="D14" s="52"/>
      <c r="E14" s="14">
        <f>12.95*D14</f>
        <v>0</v>
      </c>
      <c r="F14" s="1"/>
      <c r="G14" s="2"/>
      <c r="H14" s="11" t="s">
        <v>46</v>
      </c>
      <c r="I14" s="52"/>
      <c r="J14" s="52"/>
      <c r="K14" s="13">
        <f>18.95*J14</f>
        <v>0</v>
      </c>
    </row>
    <row r="15" spans="1:15" ht="21" x14ac:dyDescent="0.35">
      <c r="A15" s="3"/>
      <c r="B15" s="12"/>
      <c r="C15" s="52"/>
      <c r="D15" s="52"/>
      <c r="E15" s="14">
        <f>12.95*D15</f>
        <v>0</v>
      </c>
      <c r="F15" s="1"/>
      <c r="G15" s="3"/>
      <c r="H15" s="12" t="s">
        <v>46</v>
      </c>
      <c r="I15" s="52"/>
      <c r="J15" s="52"/>
      <c r="K15" s="13">
        <f>18.95*J15</f>
        <v>0</v>
      </c>
      <c r="O15" t="s">
        <v>21</v>
      </c>
    </row>
    <row r="16" spans="1:15" ht="21" x14ac:dyDescent="0.35">
      <c r="A16" s="3"/>
      <c r="B16" s="4"/>
      <c r="C16" s="52"/>
      <c r="D16" s="52"/>
      <c r="E16" s="14">
        <f>12.95*D16</f>
        <v>0</v>
      </c>
      <c r="F16" s="1"/>
      <c r="G16" s="3"/>
      <c r="H16" s="12" t="s">
        <v>47</v>
      </c>
      <c r="I16" s="52"/>
      <c r="J16" s="52"/>
      <c r="K16" s="13">
        <f>18.95*J16</f>
        <v>0</v>
      </c>
    </row>
    <row r="17" spans="1:14" ht="21.75" thickBot="1" x14ac:dyDescent="0.4">
      <c r="A17" s="58" t="s">
        <v>29</v>
      </c>
      <c r="B17" s="59"/>
      <c r="C17" s="52"/>
      <c r="D17" s="52"/>
      <c r="E17" s="14">
        <f>12.95*D17</f>
        <v>0</v>
      </c>
      <c r="F17" s="1"/>
      <c r="G17" s="22"/>
      <c r="H17" s="23" t="s">
        <v>47</v>
      </c>
      <c r="I17" s="52"/>
      <c r="J17" s="52"/>
      <c r="K17" s="13">
        <f>18.95*J17</f>
        <v>0</v>
      </c>
    </row>
    <row r="18" spans="1:14" ht="16.5" thickBot="1" x14ac:dyDescent="0.3">
      <c r="B18" s="1"/>
      <c r="C18" s="9" t="s">
        <v>3</v>
      </c>
      <c r="D18" s="9" t="s">
        <v>4</v>
      </c>
      <c r="E18" s="14"/>
      <c r="F18" s="1"/>
      <c r="G18" s="1"/>
      <c r="H18" s="1"/>
      <c r="I18" s="9" t="s">
        <v>3</v>
      </c>
      <c r="J18" s="9" t="s">
        <v>4</v>
      </c>
      <c r="K18" s="13"/>
      <c r="N18" t="s">
        <v>21</v>
      </c>
    </row>
    <row r="19" spans="1:14" ht="21" x14ac:dyDescent="0.35">
      <c r="A19" s="2"/>
      <c r="B19" s="11" t="s">
        <v>42</v>
      </c>
      <c r="C19" s="52"/>
      <c r="D19" s="52"/>
      <c r="E19" s="14">
        <f>12.95*D19</f>
        <v>0</v>
      </c>
      <c r="F19" s="1"/>
      <c r="G19" s="2"/>
      <c r="H19" s="11" t="s">
        <v>57</v>
      </c>
      <c r="I19" s="46"/>
      <c r="J19" s="46"/>
      <c r="K19" s="13">
        <f>+J19*16.95</f>
        <v>0</v>
      </c>
    </row>
    <row r="20" spans="1:14" ht="21" x14ac:dyDescent="0.35">
      <c r="A20" s="3"/>
      <c r="B20" s="12" t="s">
        <v>40</v>
      </c>
      <c r="C20" s="52"/>
      <c r="D20" s="52"/>
      <c r="E20" s="14">
        <f>12.95*D20</f>
        <v>0</v>
      </c>
      <c r="F20" s="1"/>
      <c r="G20" s="3"/>
      <c r="H20" s="12"/>
      <c r="I20" s="47"/>
      <c r="J20" s="46"/>
      <c r="K20" s="13">
        <f>+J20*16.95</f>
        <v>0</v>
      </c>
    </row>
    <row r="21" spans="1:14" ht="15.75" x14ac:dyDescent="0.25">
      <c r="A21" s="3"/>
      <c r="B21" s="4"/>
      <c r="C21" s="52"/>
      <c r="D21" s="52"/>
      <c r="E21" s="14">
        <f>12.95*D21</f>
        <v>0</v>
      </c>
      <c r="F21" s="1"/>
      <c r="G21" s="3"/>
      <c r="H21" s="4"/>
      <c r="I21" s="47"/>
      <c r="J21" s="46"/>
      <c r="K21" s="13">
        <f>+J21*16.95</f>
        <v>0</v>
      </c>
    </row>
    <row r="22" spans="1:14" ht="16.5" thickBot="1" x14ac:dyDescent="0.3">
      <c r="A22" s="58" t="s">
        <v>7</v>
      </c>
      <c r="B22" s="59"/>
      <c r="C22" s="52"/>
      <c r="D22" s="52"/>
      <c r="E22" s="14">
        <f>12.95*D22</f>
        <v>0</v>
      </c>
      <c r="F22" s="1"/>
      <c r="G22" s="58" t="s">
        <v>58</v>
      </c>
      <c r="H22" s="59"/>
      <c r="I22" s="48"/>
      <c r="J22" s="46"/>
      <c r="K22" s="13">
        <f>+J22*16.95</f>
        <v>0</v>
      </c>
    </row>
    <row r="23" spans="1:14" ht="16.5" thickBot="1" x14ac:dyDescent="0.3">
      <c r="B23" s="1"/>
      <c r="C23" s="1"/>
      <c r="D23" s="9" t="s">
        <v>4</v>
      </c>
      <c r="E23" s="14"/>
      <c r="F23" s="1"/>
      <c r="G23" s="1"/>
      <c r="H23" s="1"/>
      <c r="I23" s="1"/>
      <c r="J23" s="9" t="s">
        <v>4</v>
      </c>
      <c r="K23" s="13" t="s">
        <v>21</v>
      </c>
    </row>
    <row r="24" spans="1:14" ht="21" x14ac:dyDescent="0.35">
      <c r="A24" s="2"/>
      <c r="B24" s="11" t="s">
        <v>48</v>
      </c>
      <c r="C24" s="10"/>
      <c r="D24" s="52"/>
      <c r="E24" s="14">
        <f>13.95*D24</f>
        <v>0</v>
      </c>
      <c r="F24" s="1"/>
      <c r="G24" s="2"/>
      <c r="H24" s="11" t="s">
        <v>59</v>
      </c>
      <c r="I24" s="10"/>
      <c r="J24" s="52"/>
      <c r="K24" s="13">
        <f>+J24*16.95</f>
        <v>0</v>
      </c>
    </row>
    <row r="25" spans="1:14" ht="21" x14ac:dyDescent="0.35">
      <c r="A25" s="3"/>
      <c r="B25" s="40" t="s">
        <v>122</v>
      </c>
      <c r="C25" s="4"/>
      <c r="D25" s="52"/>
      <c r="E25" s="14">
        <f>13.95*D25</f>
        <v>0</v>
      </c>
      <c r="F25" s="1"/>
      <c r="G25" s="3"/>
      <c r="H25" s="12" t="s">
        <v>60</v>
      </c>
      <c r="I25" s="4"/>
      <c r="J25" s="52"/>
      <c r="K25" s="13">
        <f t="shared" ref="K25:K27" si="1">+J25*16.95</f>
        <v>0</v>
      </c>
    </row>
    <row r="26" spans="1:14" ht="15.75" x14ac:dyDescent="0.25">
      <c r="A26" s="3"/>
      <c r="B26" s="4"/>
      <c r="C26" s="4" t="s">
        <v>21</v>
      </c>
      <c r="D26" s="52"/>
      <c r="E26" s="14">
        <f>18.95*D26</f>
        <v>0</v>
      </c>
      <c r="F26" s="1"/>
      <c r="G26" s="3"/>
      <c r="H26" s="4"/>
      <c r="I26" s="4"/>
      <c r="J26" s="52"/>
      <c r="K26" s="13">
        <f t="shared" si="1"/>
        <v>0</v>
      </c>
    </row>
    <row r="27" spans="1:14" ht="21.75" thickBot="1" x14ac:dyDescent="0.4">
      <c r="A27" s="20"/>
      <c r="B27" s="23" t="s">
        <v>49</v>
      </c>
      <c r="C27" s="8"/>
      <c r="D27" s="52"/>
      <c r="E27" s="14">
        <f>1.25*D27</f>
        <v>0</v>
      </c>
      <c r="F27" s="1"/>
      <c r="G27" s="58" t="s">
        <v>122</v>
      </c>
      <c r="H27" s="59"/>
      <c r="I27" s="8"/>
      <c r="J27" s="52"/>
      <c r="K27" s="13">
        <f t="shared" si="1"/>
        <v>0</v>
      </c>
    </row>
    <row r="28" spans="1:14" ht="16.5" thickBot="1" x14ac:dyDescent="0.3">
      <c r="B28" s="1"/>
      <c r="D28" s="9" t="s">
        <v>4</v>
      </c>
      <c r="E28" s="14"/>
      <c r="F28" s="1"/>
      <c r="G28" s="1"/>
      <c r="H28" s="1"/>
      <c r="I28" s="9"/>
      <c r="J28" s="9" t="s">
        <v>4</v>
      </c>
      <c r="K28" s="13"/>
    </row>
    <row r="29" spans="1:14" ht="21" x14ac:dyDescent="0.35">
      <c r="A29" s="2"/>
      <c r="B29" s="11" t="s">
        <v>51</v>
      </c>
      <c r="C29" s="10"/>
      <c r="D29" s="46"/>
      <c r="E29" s="14">
        <f>14.95*D29</f>
        <v>0</v>
      </c>
      <c r="F29" s="1"/>
      <c r="G29" s="2"/>
      <c r="H29" s="11" t="s">
        <v>61</v>
      </c>
      <c r="I29" s="10"/>
      <c r="J29" s="46"/>
      <c r="K29" s="13">
        <f>+J29*16.95</f>
        <v>0</v>
      </c>
    </row>
    <row r="30" spans="1:14" ht="21" x14ac:dyDescent="0.35">
      <c r="A30" s="3"/>
      <c r="B30" s="12" t="s">
        <v>52</v>
      </c>
      <c r="C30" s="4"/>
      <c r="D30" s="46"/>
      <c r="E30" s="14">
        <f>14.95*D30</f>
        <v>0</v>
      </c>
      <c r="F30" s="1"/>
      <c r="G30" s="3"/>
      <c r="H30" s="12" t="s">
        <v>21</v>
      </c>
      <c r="I30" s="4"/>
      <c r="J30" s="46"/>
      <c r="K30" s="13">
        <f t="shared" ref="K30:K32" si="2">+J30*16.95</f>
        <v>0</v>
      </c>
    </row>
    <row r="31" spans="1:14" ht="15.75" x14ac:dyDescent="0.25">
      <c r="A31" s="3"/>
      <c r="B31" s="4"/>
      <c r="C31" s="4"/>
      <c r="D31" s="46"/>
      <c r="E31" s="14">
        <f>14.95*D31</f>
        <v>0</v>
      </c>
      <c r="F31" s="1" t="s">
        <v>21</v>
      </c>
      <c r="G31" s="3"/>
      <c r="H31" s="4"/>
      <c r="I31" s="4"/>
      <c r="J31" s="46"/>
      <c r="K31" s="13">
        <f t="shared" si="2"/>
        <v>0</v>
      </c>
    </row>
    <row r="32" spans="1:14" ht="16.5" thickBot="1" x14ac:dyDescent="0.3">
      <c r="A32" s="58" t="s">
        <v>122</v>
      </c>
      <c r="B32" s="59"/>
      <c r="C32" s="8" t="s">
        <v>21</v>
      </c>
      <c r="D32" s="46"/>
      <c r="E32" s="14">
        <f>14.95*D32</f>
        <v>0</v>
      </c>
      <c r="F32" s="1"/>
      <c r="G32" s="58" t="s">
        <v>122</v>
      </c>
      <c r="H32" s="59"/>
      <c r="I32" s="8"/>
      <c r="J32" s="46"/>
      <c r="K32" s="13">
        <f t="shared" si="2"/>
        <v>0</v>
      </c>
    </row>
    <row r="33" spans="1:11" ht="15.75" x14ac:dyDescent="0.25">
      <c r="B33" s="1"/>
      <c r="C33" s="1"/>
      <c r="D33" s="1"/>
      <c r="E33" s="14"/>
      <c r="F33" s="1"/>
      <c r="G33" s="1"/>
      <c r="H33" s="1"/>
      <c r="I33" s="1"/>
      <c r="J33" s="1"/>
      <c r="K33" s="13"/>
    </row>
    <row r="34" spans="1:11" ht="16.5" thickBot="1" x14ac:dyDescent="0.3">
      <c r="B34" s="1"/>
      <c r="C34" s="9" t="s">
        <v>3</v>
      </c>
      <c r="D34" s="9" t="s">
        <v>4</v>
      </c>
      <c r="E34" s="14"/>
      <c r="F34" s="1"/>
      <c r="G34" s="1"/>
      <c r="H34" s="1"/>
      <c r="I34" s="9"/>
      <c r="J34" s="9" t="s">
        <v>4</v>
      </c>
      <c r="K34" s="13"/>
    </row>
    <row r="35" spans="1:11" ht="21" x14ac:dyDescent="0.35">
      <c r="A35" s="2"/>
      <c r="B35" s="11" t="s">
        <v>53</v>
      </c>
      <c r="C35" s="52"/>
      <c r="D35" s="46"/>
      <c r="E35" s="14">
        <f>+D35*6.95</f>
        <v>0</v>
      </c>
      <c r="F35" s="1"/>
      <c r="G35" s="2"/>
      <c r="H35" s="11" t="s">
        <v>62</v>
      </c>
      <c r="I35" s="10"/>
      <c r="J35" s="46"/>
      <c r="K35" s="13">
        <f>+J35*13.95</f>
        <v>0</v>
      </c>
    </row>
    <row r="36" spans="1:11" ht="21" x14ac:dyDescent="0.35">
      <c r="A36" s="3"/>
      <c r="B36" s="12"/>
      <c r="C36" s="52"/>
      <c r="D36" s="46"/>
      <c r="E36" s="14">
        <f>+D36*6.95</f>
        <v>0</v>
      </c>
      <c r="F36" s="1"/>
      <c r="G36" s="3"/>
      <c r="H36" s="40" t="s">
        <v>122</v>
      </c>
      <c r="I36" s="4"/>
      <c r="J36" s="46"/>
      <c r="K36" s="13">
        <f t="shared" ref="K36:K38" si="3">+J36*13.95</f>
        <v>0</v>
      </c>
    </row>
    <row r="37" spans="1:11" ht="15.75" x14ac:dyDescent="0.25">
      <c r="A37" s="3"/>
      <c r="B37" s="4"/>
      <c r="C37" s="52"/>
      <c r="D37" s="46"/>
      <c r="E37" s="14">
        <f>+D37*6.95</f>
        <v>0</v>
      </c>
      <c r="F37" s="1"/>
      <c r="G37" s="3"/>
      <c r="H37" s="4"/>
      <c r="I37" s="4"/>
      <c r="J37" s="46"/>
      <c r="K37" s="13">
        <f t="shared" si="3"/>
        <v>0</v>
      </c>
    </row>
    <row r="38" spans="1:11" ht="16.5" thickBot="1" x14ac:dyDescent="0.3">
      <c r="A38" s="58" t="s">
        <v>122</v>
      </c>
      <c r="B38" s="59"/>
      <c r="C38" s="52"/>
      <c r="D38" s="46"/>
      <c r="E38" s="14">
        <f>+D38*6.95</f>
        <v>0</v>
      </c>
      <c r="F38" s="1"/>
      <c r="G38" s="58"/>
      <c r="H38" s="59"/>
      <c r="I38" s="8"/>
      <c r="J38" s="46"/>
      <c r="K38" s="13">
        <f t="shared" si="3"/>
        <v>0</v>
      </c>
    </row>
    <row r="39" spans="1:11" x14ac:dyDescent="0.25">
      <c r="B39" s="1"/>
      <c r="C39" s="1"/>
      <c r="D39" s="1"/>
      <c r="E39" s="13"/>
      <c r="F39" s="1"/>
      <c r="G39" s="1"/>
      <c r="H39" s="1"/>
      <c r="I39" s="1"/>
      <c r="J39" s="1"/>
      <c r="K39" s="13"/>
    </row>
    <row r="40" spans="1:11" ht="15.75" thickBot="1" x14ac:dyDescent="0.3">
      <c r="B40" s="1"/>
      <c r="C40" s="9"/>
      <c r="D40" s="9" t="s">
        <v>4</v>
      </c>
      <c r="E40" s="13"/>
      <c r="F40" s="1"/>
      <c r="G40" s="4"/>
      <c r="H40" s="4"/>
      <c r="I40" s="9"/>
      <c r="J40" s="9"/>
      <c r="K40" s="24"/>
    </row>
    <row r="41" spans="1:11" ht="21" x14ac:dyDescent="0.35">
      <c r="A41" s="2"/>
      <c r="B41" s="11" t="s">
        <v>54</v>
      </c>
      <c r="C41" s="52"/>
      <c r="D41" s="46"/>
      <c r="E41" s="13">
        <f>+D41*17.95</f>
        <v>0</v>
      </c>
      <c r="F41" s="1"/>
      <c r="G41" s="4"/>
      <c r="H41" s="12"/>
      <c r="I41" s="4"/>
      <c r="J41" s="4"/>
      <c r="K41" s="24"/>
    </row>
    <row r="42" spans="1:11" ht="21" x14ac:dyDescent="0.35">
      <c r="A42" s="3"/>
      <c r="B42" s="12" t="s">
        <v>55</v>
      </c>
      <c r="C42" s="52"/>
      <c r="D42" s="46"/>
      <c r="E42" s="13">
        <f>+D42*17.95</f>
        <v>0</v>
      </c>
      <c r="F42" s="1"/>
      <c r="G42" s="4"/>
      <c r="H42" s="12"/>
      <c r="I42" s="4"/>
      <c r="J42" s="4"/>
      <c r="K42" s="24"/>
    </row>
    <row r="43" spans="1:11" x14ac:dyDescent="0.25">
      <c r="A43" s="3"/>
      <c r="B43" s="4"/>
      <c r="C43" s="52"/>
      <c r="D43" s="46"/>
      <c r="E43" s="13">
        <f>+D43*17.95</f>
        <v>0</v>
      </c>
      <c r="F43" s="1"/>
      <c r="G43" s="4"/>
      <c r="H43" s="4"/>
      <c r="I43" s="4"/>
      <c r="J43" s="4"/>
      <c r="K43" s="24"/>
    </row>
    <row r="44" spans="1:11" ht="15.75" thickBot="1" x14ac:dyDescent="0.3">
      <c r="A44" s="58" t="s">
        <v>56</v>
      </c>
      <c r="B44" s="59"/>
      <c r="C44" s="52"/>
      <c r="D44" s="46"/>
      <c r="E44" s="13">
        <f>+D44*17.95</f>
        <v>0</v>
      </c>
      <c r="F44" s="1"/>
      <c r="G44" s="63"/>
      <c r="H44" s="63"/>
      <c r="I44" s="4"/>
      <c r="J44" s="4"/>
      <c r="K44" s="24"/>
    </row>
    <row r="45" spans="1:11" x14ac:dyDescent="0.25">
      <c r="B45" s="1"/>
      <c r="C45" s="1"/>
      <c r="D45" s="1"/>
      <c r="E45" s="13"/>
      <c r="F45" s="1"/>
      <c r="G45" s="1"/>
      <c r="H45" s="1"/>
      <c r="I45" s="1"/>
      <c r="J45" s="1"/>
      <c r="K45" s="13"/>
    </row>
    <row r="46" spans="1:11" x14ac:dyDescent="0.25">
      <c r="B46" s="1"/>
      <c r="C46" s="1"/>
      <c r="D46" s="1"/>
      <c r="E46" s="13"/>
      <c r="F46" s="1"/>
      <c r="G46" s="1"/>
      <c r="H46" s="1"/>
      <c r="I46" s="1"/>
      <c r="J46" s="1"/>
      <c r="K46" s="13"/>
    </row>
    <row r="47" spans="1:11" ht="26.25" x14ac:dyDescent="0.4">
      <c r="B47" s="25"/>
      <c r="C47" s="17" t="s">
        <v>38</v>
      </c>
      <c r="D47" s="18"/>
      <c r="E47" s="19">
        <f>SUM(E4:E44)</f>
        <v>0</v>
      </c>
      <c r="F47" s="1"/>
      <c r="G47" s="1"/>
      <c r="H47" s="25"/>
      <c r="I47" s="17" t="s">
        <v>38</v>
      </c>
      <c r="J47" s="18"/>
      <c r="K47" s="19">
        <f>SUM(K4:K44)</f>
        <v>0</v>
      </c>
    </row>
    <row r="52" spans="5:5" x14ac:dyDescent="0.25">
      <c r="E52" t="s">
        <v>21</v>
      </c>
    </row>
  </sheetData>
  <mergeCells count="15">
    <mergeCell ref="B1:I1"/>
    <mergeCell ref="A7:B7"/>
    <mergeCell ref="G7:H7"/>
    <mergeCell ref="A12:B12"/>
    <mergeCell ref="G12:H12"/>
    <mergeCell ref="A17:B17"/>
    <mergeCell ref="A38:B38"/>
    <mergeCell ref="G38:H38"/>
    <mergeCell ref="A44:B44"/>
    <mergeCell ref="G44:H44"/>
    <mergeCell ref="A22:B22"/>
    <mergeCell ref="G22:H22"/>
    <mergeCell ref="G27:H27"/>
    <mergeCell ref="A32:B32"/>
    <mergeCell ref="G32:H32"/>
  </mergeCells>
  <dataValidations count="14">
    <dataValidation type="list" allowBlank="1" showInputMessage="1" showErrorMessage="1" sqref="J41:J44" xr:uid="{0A43265F-A90E-4E32-9F96-AF99D2A5737D}">
      <formula1>$N$20:$N$29</formula1>
    </dataValidation>
    <dataValidation type="list" allowBlank="1" showInputMessage="1" showErrorMessage="1" sqref="C4:C7 C9:C12" xr:uid="{510539E5-C2A7-4B17-9428-B6EF219FA37F}">
      <formula1>"Caesar, Southwest, Garden, Thai Peanut, Green &amp; Grains"</formula1>
    </dataValidation>
    <dataValidation type="list" allowBlank="1" showInputMessage="1" showErrorMessage="1" sqref="D4:D7 D9:D12 D14:D17 D19:D22 J4:J7 J9:J12 J14:J17" xr:uid="{1FC966B3-EB24-439C-B67D-7432474AEF0A}">
      <formula1>"1, 2, 3, 4, 5, 6, 7, 8, 9, 10"</formula1>
    </dataValidation>
    <dataValidation type="list" allowBlank="1" showInputMessage="1" showErrorMessage="1" sqref="C14:C17" xr:uid="{0682CD96-5FEA-4AE5-BB94-D013B8E6CA70}">
      <formula1>"Chicken Caesar Wrap, Vegetarian Wrap, Turkey Clubhouse, Buffalo Chicken Wrap"</formula1>
    </dataValidation>
    <dataValidation type="list" allowBlank="1" showInputMessage="1" showErrorMessage="1" sqref="C19:C22" xr:uid="{A03B88D3-0604-4DC5-AA1D-A0BEAD5876DB}">
      <formula1>"Ham, Turkey, Roast Beef, Tuna Salad, Chicken Salad"</formula1>
    </dataValidation>
    <dataValidation type="list" allowBlank="1" showInputMessage="1" showErrorMessage="1" sqref="I4:I7" xr:uid="{A20190BD-1C09-439D-9D8B-0D3FEA768EAC}">
      <formula1>"Cheese, Pepperoni, Sausage, Vegetable, Chicken Alfredo, Buffalo Chicken"</formula1>
    </dataValidation>
    <dataValidation type="list" allowBlank="1" showInputMessage="1" showErrorMessage="1" sqref="I9:I11" xr:uid="{2DD5B7B3-C3AD-4D7E-8E91-4C6A0C06F185}">
      <formula1>"Meat Lovers, Everything, Chicken Bacon Artichoke Spinach"</formula1>
    </dataValidation>
    <dataValidation type="list" allowBlank="1" showInputMessage="1" showErrorMessage="1" sqref="I14:I17" xr:uid="{25D64BF6-2CF6-4D5D-A670-DC9C90E3162C}">
      <formula1>"Cheese, Vegetable"</formula1>
    </dataValidation>
    <dataValidation type="list" allowBlank="1" showInputMessage="1" showErrorMessage="1" sqref="D26" xr:uid="{9170A593-847F-4F38-847E-45594B2D7702}">
      <formula1>"10, 20, 30, 40, 50, 60, 70, 80, 90, 100"</formula1>
    </dataValidation>
    <dataValidation type="list" allowBlank="1" showInputMessage="1" showErrorMessage="1" sqref="D27" xr:uid="{B3B930B5-B499-4106-8876-BAFB9288971C}">
      <formula1>"1, 2, 3, 4, 5, 6, 7, 8, 9, 10, 20, 30, 40, 50, 60, 70, 80, 90, 100"</formula1>
    </dataValidation>
    <dataValidation type="list" allowBlank="1" showInputMessage="1" showErrorMessage="1" sqref="C35:C38" xr:uid="{E79A9308-6169-4153-95E1-861D23C9F972}">
      <formula1>"Chicken Wild Rice, Chili, Tomato"</formula1>
    </dataValidation>
    <dataValidation type="list" allowBlank="1" showInputMessage="1" showErrorMessage="1" sqref="C41:C44" xr:uid="{11522033-4BF5-4FCB-AE6F-7C07068643C7}">
      <formula1>"Beef, Pork, Chicken"</formula1>
    </dataValidation>
    <dataValidation type="list" allowBlank="1" showInputMessage="1" showErrorMessage="1" sqref="I19:I22" xr:uid="{FC54C001-BCA4-47F1-A379-F5DF5CFEE2EA}">
      <formula1>"Geneeral Tso, Sesame Orange Chicken, Mongolian Beef, Chicken Lo-Mein"</formula1>
    </dataValidation>
    <dataValidation type="list" allowBlank="1" showInputMessage="1" showErrorMessage="1" sqref="D24:D25 D29:D32 D35:D38 D41:D44 J35:J38 J29:J32 J24:J27 J19:J22" xr:uid="{E512F06F-9FDF-4DA7-948D-2A572BCED882}">
      <formula1>"10,20,30,40,50,60,70,80,90,100"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70E46-3FA7-4958-A7B5-8266C3D50503}">
  <dimension ref="A1:O30"/>
  <sheetViews>
    <sheetView workbookViewId="0">
      <selection activeCell="P15" sqref="P15"/>
    </sheetView>
  </sheetViews>
  <sheetFormatPr defaultRowHeight="15" x14ac:dyDescent="0.25"/>
  <cols>
    <col min="2" max="2" width="20.28515625" bestFit="1" customWidth="1"/>
    <col min="3" max="3" width="16.7109375" customWidth="1"/>
    <col min="4" max="4" width="12.7109375" customWidth="1"/>
    <col min="5" max="5" width="9.85546875" bestFit="1" customWidth="1"/>
    <col min="8" max="8" width="25.85546875" bestFit="1" customWidth="1"/>
    <col min="9" max="9" width="16.7109375" customWidth="1"/>
    <col min="10" max="10" width="13.7109375" customWidth="1"/>
  </cols>
  <sheetData>
    <row r="1" spans="1:15" ht="26.25" x14ac:dyDescent="0.4">
      <c r="A1" s="1"/>
      <c r="B1" s="64" t="s">
        <v>63</v>
      </c>
      <c r="C1" s="64"/>
      <c r="D1" s="64"/>
      <c r="E1" s="64"/>
      <c r="F1" s="64"/>
      <c r="G1" s="64"/>
      <c r="H1" s="64"/>
      <c r="I1" s="64"/>
      <c r="J1" s="16"/>
      <c r="K1" s="13"/>
    </row>
    <row r="2" spans="1:15" x14ac:dyDescent="0.25">
      <c r="A2" s="1"/>
      <c r="B2" s="1"/>
      <c r="C2" s="1"/>
      <c r="D2" s="1"/>
      <c r="E2" s="13"/>
      <c r="F2" s="1"/>
      <c r="G2" s="1"/>
      <c r="H2" s="1"/>
      <c r="I2" s="1"/>
      <c r="J2" s="1"/>
      <c r="K2" s="13"/>
    </row>
    <row r="3" spans="1:15" ht="15.75" thickBot="1" x14ac:dyDescent="0.3">
      <c r="A3" s="4"/>
      <c r="B3" s="9" t="s">
        <v>2</v>
      </c>
      <c r="C3" s="9" t="s">
        <v>3</v>
      </c>
      <c r="D3" s="9" t="s">
        <v>4</v>
      </c>
      <c r="E3" s="13"/>
      <c r="F3" s="1"/>
      <c r="G3" s="4"/>
      <c r="H3" s="9" t="s">
        <v>2</v>
      </c>
      <c r="I3" s="9"/>
      <c r="J3" s="9" t="s">
        <v>4</v>
      </c>
      <c r="K3" s="13"/>
    </row>
    <row r="4" spans="1:15" ht="21" x14ac:dyDescent="0.35">
      <c r="A4" s="2"/>
      <c r="B4" s="11" t="s">
        <v>14</v>
      </c>
      <c r="C4" s="26" t="s">
        <v>64</v>
      </c>
      <c r="D4" s="89"/>
      <c r="E4" s="14">
        <f>+D4*38.95</f>
        <v>0</v>
      </c>
      <c r="F4" s="1"/>
      <c r="G4" s="2"/>
      <c r="H4" s="11" t="s">
        <v>75</v>
      </c>
      <c r="I4" s="10"/>
      <c r="J4" s="52"/>
      <c r="K4" s="13">
        <f>+J4*19.95</f>
        <v>0</v>
      </c>
    </row>
    <row r="5" spans="1:15" ht="21" x14ac:dyDescent="0.35">
      <c r="A5" s="3"/>
      <c r="B5" s="12" t="s">
        <v>15</v>
      </c>
      <c r="C5" s="27" t="s">
        <v>65</v>
      </c>
      <c r="D5" s="89"/>
      <c r="E5" s="14">
        <f>+D5*44.95</f>
        <v>0</v>
      </c>
      <c r="F5" s="1"/>
      <c r="G5" s="3"/>
      <c r="H5" s="15" t="s">
        <v>70</v>
      </c>
      <c r="I5" s="4"/>
      <c r="J5" s="52"/>
      <c r="K5" s="13">
        <f>+J5*19.95</f>
        <v>0</v>
      </c>
    </row>
    <row r="6" spans="1:15" ht="15.75" x14ac:dyDescent="0.25">
      <c r="A6" s="3"/>
      <c r="B6" s="4"/>
      <c r="C6" s="27" t="s">
        <v>66</v>
      </c>
      <c r="D6" s="89"/>
      <c r="E6" s="14">
        <f>+D6*52.95</f>
        <v>0</v>
      </c>
      <c r="F6" s="1"/>
      <c r="G6" s="3"/>
      <c r="H6" s="4"/>
      <c r="I6" s="4"/>
      <c r="J6" s="52"/>
      <c r="K6" s="13">
        <f>+J6*19.95</f>
        <v>0</v>
      </c>
    </row>
    <row r="7" spans="1:15" ht="16.5" thickBot="1" x14ac:dyDescent="0.3">
      <c r="A7" s="58"/>
      <c r="B7" s="59"/>
      <c r="C7" s="8"/>
      <c r="D7" s="7"/>
      <c r="E7" s="14"/>
      <c r="F7" s="1"/>
      <c r="G7" s="58"/>
      <c r="H7" s="59"/>
      <c r="I7" s="8"/>
      <c r="J7" s="7"/>
      <c r="K7" s="13"/>
    </row>
    <row r="8" spans="1:15" ht="15.75" thickBot="1" x14ac:dyDescent="0.3">
      <c r="A8" s="4"/>
      <c r="B8" s="9" t="s">
        <v>2</v>
      </c>
      <c r="C8" s="9" t="s">
        <v>3</v>
      </c>
      <c r="D8" s="9" t="s">
        <v>4</v>
      </c>
      <c r="E8" s="13"/>
      <c r="F8" s="1"/>
      <c r="G8" s="1"/>
      <c r="H8" s="1"/>
      <c r="I8" s="9" t="s">
        <v>3</v>
      </c>
      <c r="J8" s="9" t="s">
        <v>4</v>
      </c>
      <c r="K8" s="13"/>
    </row>
    <row r="9" spans="1:15" ht="21" x14ac:dyDescent="0.35">
      <c r="A9" s="2"/>
      <c r="B9" s="11" t="s">
        <v>67</v>
      </c>
      <c r="C9" s="26" t="s">
        <v>64</v>
      </c>
      <c r="D9" s="89"/>
      <c r="E9" s="14">
        <f>+D9*28.95</f>
        <v>0</v>
      </c>
      <c r="F9" s="1"/>
      <c r="G9" s="2"/>
      <c r="H9" s="11" t="s">
        <v>76</v>
      </c>
      <c r="I9" s="26" t="s">
        <v>64</v>
      </c>
      <c r="J9" s="52"/>
      <c r="K9" s="13">
        <f>+J9*17.95</f>
        <v>0</v>
      </c>
    </row>
    <row r="10" spans="1:15" ht="21" x14ac:dyDescent="0.35">
      <c r="A10" s="3"/>
      <c r="B10" s="12" t="s">
        <v>68</v>
      </c>
      <c r="C10" s="27" t="s">
        <v>65</v>
      </c>
      <c r="D10" s="89"/>
      <c r="E10" s="14">
        <f>+D10*38.95</f>
        <v>0</v>
      </c>
      <c r="F10" s="1"/>
      <c r="G10" s="3"/>
      <c r="H10" s="12" t="s">
        <v>77</v>
      </c>
      <c r="I10" s="27" t="s">
        <v>65</v>
      </c>
      <c r="J10" s="52"/>
      <c r="K10" s="13">
        <f>+J10*27.95</f>
        <v>0</v>
      </c>
    </row>
    <row r="11" spans="1:15" ht="15.75" x14ac:dyDescent="0.25">
      <c r="A11" s="3"/>
      <c r="B11" s="4"/>
      <c r="C11" s="27" t="s">
        <v>66</v>
      </c>
      <c r="D11" s="89"/>
      <c r="E11" s="14">
        <f>+D11*48.95</f>
        <v>0</v>
      </c>
      <c r="F11" s="1"/>
      <c r="G11" s="3"/>
      <c r="H11" s="4"/>
      <c r="I11" s="27" t="s">
        <v>66</v>
      </c>
      <c r="J11" s="52"/>
      <c r="K11" s="13">
        <f>+J11*37.95</f>
        <v>0</v>
      </c>
      <c r="O11" t="s">
        <v>21</v>
      </c>
    </row>
    <row r="12" spans="1:15" ht="21.75" thickBot="1" x14ac:dyDescent="0.4">
      <c r="A12" s="58"/>
      <c r="B12" s="59"/>
      <c r="C12" s="8"/>
      <c r="D12" s="7"/>
      <c r="E12" s="14"/>
      <c r="F12" s="1"/>
      <c r="G12" s="65"/>
      <c r="H12" s="66"/>
      <c r="I12" s="8"/>
      <c r="J12" s="7"/>
      <c r="K12" s="13"/>
    </row>
    <row r="13" spans="1:15" ht="16.5" thickBot="1" x14ac:dyDescent="0.3">
      <c r="A13" s="1"/>
      <c r="B13" s="1"/>
      <c r="C13" s="9" t="s">
        <v>3</v>
      </c>
      <c r="D13" s="9" t="s">
        <v>4</v>
      </c>
      <c r="E13" s="14"/>
      <c r="F13" s="1"/>
      <c r="G13" s="1"/>
      <c r="H13" s="1"/>
      <c r="I13" s="9" t="s">
        <v>3</v>
      </c>
      <c r="J13" s="9" t="s">
        <v>4</v>
      </c>
      <c r="K13" s="13"/>
    </row>
    <row r="14" spans="1:15" ht="21" x14ac:dyDescent="0.35">
      <c r="A14" s="2"/>
      <c r="B14" s="11" t="s">
        <v>69</v>
      </c>
      <c r="C14" s="26" t="s">
        <v>64</v>
      </c>
      <c r="D14" s="89"/>
      <c r="E14" s="14">
        <f>+D14*33.95</f>
        <v>0</v>
      </c>
      <c r="F14" s="1"/>
      <c r="G14" s="2"/>
      <c r="H14" s="11" t="s">
        <v>78</v>
      </c>
      <c r="I14" s="26" t="s">
        <v>64</v>
      </c>
      <c r="J14" s="52"/>
      <c r="K14" s="13">
        <f>+J14*24.95</f>
        <v>0</v>
      </c>
    </row>
    <row r="15" spans="1:15" ht="21" x14ac:dyDescent="0.35">
      <c r="A15" s="3"/>
      <c r="B15" s="12" t="s">
        <v>70</v>
      </c>
      <c r="C15" s="27" t="s">
        <v>65</v>
      </c>
      <c r="D15" s="89"/>
      <c r="E15" s="14">
        <f>+D15*48.95</f>
        <v>0</v>
      </c>
      <c r="F15" s="1"/>
      <c r="G15" s="3"/>
      <c r="H15" s="12" t="s">
        <v>79</v>
      </c>
      <c r="I15" s="27" t="s">
        <v>65</v>
      </c>
      <c r="J15" s="52"/>
      <c r="K15" s="13">
        <f>+J15*34.95</f>
        <v>0</v>
      </c>
    </row>
    <row r="16" spans="1:15" ht="21" x14ac:dyDescent="0.35">
      <c r="A16" s="3"/>
      <c r="B16" s="4"/>
      <c r="C16" s="27" t="s">
        <v>66</v>
      </c>
      <c r="D16" s="89"/>
      <c r="E16" s="14">
        <f>+D16*62.95</f>
        <v>0</v>
      </c>
      <c r="F16" s="1"/>
      <c r="G16" s="3"/>
      <c r="H16" s="12" t="s">
        <v>21</v>
      </c>
      <c r="I16" s="27" t="s">
        <v>66</v>
      </c>
      <c r="J16" s="52"/>
      <c r="K16" s="13">
        <f>+J16*44.95</f>
        <v>0</v>
      </c>
    </row>
    <row r="17" spans="1:13" ht="21.75" thickBot="1" x14ac:dyDescent="0.4">
      <c r="A17" s="58" t="s">
        <v>21</v>
      </c>
      <c r="B17" s="59"/>
      <c r="C17" s="8"/>
      <c r="D17" s="7"/>
      <c r="E17" s="14"/>
      <c r="F17" s="1"/>
      <c r="G17" s="22"/>
      <c r="H17" s="23" t="s">
        <v>21</v>
      </c>
      <c r="I17" s="8"/>
      <c r="J17" s="7"/>
      <c r="K17" s="13"/>
      <c r="M17" t="s">
        <v>21</v>
      </c>
    </row>
    <row r="18" spans="1:13" ht="16.5" thickBot="1" x14ac:dyDescent="0.3">
      <c r="A18" s="1"/>
      <c r="B18" s="1"/>
      <c r="C18" s="9" t="s">
        <v>3</v>
      </c>
      <c r="D18" s="9" t="s">
        <v>4</v>
      </c>
      <c r="E18" s="14"/>
      <c r="F18" s="1"/>
      <c r="G18" s="1"/>
      <c r="H18" s="1"/>
      <c r="I18" s="9" t="s">
        <v>3</v>
      </c>
      <c r="J18" s="9" t="s">
        <v>4</v>
      </c>
      <c r="K18" s="13"/>
    </row>
    <row r="19" spans="1:13" ht="21" x14ac:dyDescent="0.35">
      <c r="A19" s="2"/>
      <c r="B19" s="11" t="s">
        <v>71</v>
      </c>
      <c r="C19" s="26" t="s">
        <v>64</v>
      </c>
      <c r="D19" s="89"/>
      <c r="E19" s="14">
        <f>+D19*29.95</f>
        <v>0</v>
      </c>
      <c r="F19" s="1"/>
      <c r="G19" s="2"/>
      <c r="H19" s="11" t="s">
        <v>80</v>
      </c>
      <c r="I19" s="26" t="s">
        <v>64</v>
      </c>
      <c r="J19" s="52"/>
      <c r="K19" s="13">
        <f>+J19*24.95</f>
        <v>0</v>
      </c>
    </row>
    <row r="20" spans="1:13" ht="21" x14ac:dyDescent="0.35">
      <c r="A20" s="3"/>
      <c r="B20" s="12" t="s">
        <v>72</v>
      </c>
      <c r="C20" s="27" t="s">
        <v>65</v>
      </c>
      <c r="D20" s="89"/>
      <c r="E20" s="14">
        <f>+D20*39.95</f>
        <v>0</v>
      </c>
      <c r="F20" s="1"/>
      <c r="G20" s="3"/>
      <c r="H20" s="12" t="s">
        <v>81</v>
      </c>
      <c r="I20" s="27" t="s">
        <v>65</v>
      </c>
      <c r="J20" s="52"/>
      <c r="K20" s="13">
        <f>+J20*34.95</f>
        <v>0</v>
      </c>
    </row>
    <row r="21" spans="1:13" ht="21" x14ac:dyDescent="0.35">
      <c r="A21" s="3"/>
      <c r="B21" s="4"/>
      <c r="C21" s="27" t="s">
        <v>66</v>
      </c>
      <c r="D21" s="89"/>
      <c r="E21" s="14">
        <f>+D21*49.95</f>
        <v>0</v>
      </c>
      <c r="F21" s="1"/>
      <c r="G21" s="3"/>
      <c r="H21" s="12" t="s">
        <v>21</v>
      </c>
      <c r="I21" s="27" t="s">
        <v>66</v>
      </c>
      <c r="J21" s="52"/>
      <c r="K21" s="13">
        <f>+J21*44.95</f>
        <v>0</v>
      </c>
    </row>
    <row r="22" spans="1:13" ht="21.75" thickBot="1" x14ac:dyDescent="0.4">
      <c r="A22" s="58" t="s">
        <v>21</v>
      </c>
      <c r="B22" s="59"/>
      <c r="C22" s="8"/>
      <c r="D22" s="7"/>
      <c r="E22" s="14"/>
      <c r="F22" s="1"/>
      <c r="G22" s="22"/>
      <c r="H22" s="23" t="s">
        <v>21</v>
      </c>
      <c r="I22" s="8"/>
      <c r="J22" s="7"/>
      <c r="K22" s="13"/>
    </row>
    <row r="23" spans="1:13" ht="16.5" thickBot="1" x14ac:dyDescent="0.3">
      <c r="A23" s="1"/>
      <c r="B23" s="1"/>
      <c r="C23" s="9" t="s">
        <v>3</v>
      </c>
      <c r="D23" s="9" t="s">
        <v>4</v>
      </c>
      <c r="E23" s="14"/>
      <c r="F23" s="1"/>
      <c r="G23" s="1"/>
      <c r="H23" s="1"/>
      <c r="I23" s="9" t="s">
        <v>3</v>
      </c>
      <c r="J23" s="9" t="s">
        <v>4</v>
      </c>
      <c r="K23" s="13" t="s">
        <v>21</v>
      </c>
    </row>
    <row r="24" spans="1:13" ht="21" x14ac:dyDescent="0.35">
      <c r="A24" s="2"/>
      <c r="B24" s="11" t="s">
        <v>73</v>
      </c>
      <c r="C24" s="26" t="s">
        <v>64</v>
      </c>
      <c r="D24" s="89"/>
      <c r="E24" s="14">
        <f>+D24*38.95</f>
        <v>0</v>
      </c>
      <c r="F24" s="1"/>
      <c r="G24" s="2"/>
      <c r="H24" s="11" t="s">
        <v>82</v>
      </c>
      <c r="I24" s="26" t="s">
        <v>64</v>
      </c>
      <c r="J24" s="52"/>
      <c r="K24" s="13">
        <f>+J24*15.95</f>
        <v>0</v>
      </c>
    </row>
    <row r="25" spans="1:13" ht="21" x14ac:dyDescent="0.35">
      <c r="A25" s="3"/>
      <c r="B25" s="12" t="s">
        <v>74</v>
      </c>
      <c r="C25" s="27" t="s">
        <v>65</v>
      </c>
      <c r="D25" s="89"/>
      <c r="E25" s="14">
        <f>+D25*48.95</f>
        <v>0</v>
      </c>
      <c r="F25" s="1"/>
      <c r="G25" s="3"/>
      <c r="H25" s="12"/>
      <c r="I25" s="27" t="s">
        <v>65</v>
      </c>
      <c r="J25" s="52"/>
      <c r="K25" s="13">
        <f>+J25*24.95</f>
        <v>0</v>
      </c>
    </row>
    <row r="26" spans="1:13" ht="15.75" x14ac:dyDescent="0.25">
      <c r="A26" s="3"/>
      <c r="B26" s="4"/>
      <c r="C26" s="27" t="s">
        <v>66</v>
      </c>
      <c r="D26" s="89"/>
      <c r="E26" s="14">
        <f>+D26*58.95</f>
        <v>0</v>
      </c>
      <c r="F26" s="1"/>
      <c r="G26" s="3"/>
      <c r="H26" s="4"/>
      <c r="I26" s="27" t="s">
        <v>66</v>
      </c>
      <c r="J26" s="52"/>
      <c r="K26" s="13">
        <f>+J26*34.95</f>
        <v>0</v>
      </c>
    </row>
    <row r="27" spans="1:13" ht="21.75" thickBot="1" x14ac:dyDescent="0.4">
      <c r="A27" s="20"/>
      <c r="B27" s="23"/>
      <c r="C27" s="8"/>
      <c r="D27" s="7"/>
      <c r="E27" s="14"/>
      <c r="F27" s="1"/>
      <c r="G27" s="58"/>
      <c r="H27" s="59"/>
      <c r="I27" s="8"/>
      <c r="J27" s="7"/>
      <c r="K27" s="13"/>
    </row>
    <row r="28" spans="1:13" x14ac:dyDescent="0.25">
      <c r="A28" s="1"/>
      <c r="B28" s="1"/>
      <c r="C28" s="1"/>
      <c r="D28" s="1"/>
      <c r="E28" s="13"/>
      <c r="F28" s="1"/>
      <c r="G28" s="1"/>
      <c r="H28" s="1"/>
      <c r="I28" s="1"/>
      <c r="J28" s="1"/>
      <c r="K28" s="13"/>
    </row>
    <row r="29" spans="1:13" x14ac:dyDescent="0.25">
      <c r="A29" s="1"/>
      <c r="B29" s="1"/>
      <c r="C29" s="1"/>
      <c r="D29" s="1"/>
      <c r="E29" s="13"/>
      <c r="F29" s="1"/>
      <c r="G29" s="1"/>
      <c r="H29" s="1"/>
      <c r="I29" s="1"/>
      <c r="J29" s="1"/>
      <c r="K29" s="13"/>
    </row>
    <row r="30" spans="1:13" ht="26.25" x14ac:dyDescent="0.4">
      <c r="A30" s="1"/>
      <c r="B30" s="25"/>
      <c r="C30" s="17" t="s">
        <v>38</v>
      </c>
      <c r="D30" s="18"/>
      <c r="E30" s="19">
        <f>SUM(E4:E27)</f>
        <v>0</v>
      </c>
      <c r="F30" s="1"/>
      <c r="G30" s="1"/>
      <c r="H30" s="25"/>
      <c r="I30" s="17" t="s">
        <v>38</v>
      </c>
      <c r="J30" s="18"/>
      <c r="K30" s="19">
        <f>SUM(K4:K27)</f>
        <v>0</v>
      </c>
    </row>
  </sheetData>
  <mergeCells count="8">
    <mergeCell ref="A22:B22"/>
    <mergeCell ref="G27:H27"/>
    <mergeCell ref="B1:I1"/>
    <mergeCell ref="A7:B7"/>
    <mergeCell ref="G7:H7"/>
    <mergeCell ref="A12:B12"/>
    <mergeCell ref="G12:H12"/>
    <mergeCell ref="A17:B17"/>
  </mergeCells>
  <dataValidations count="5">
    <dataValidation type="list" allowBlank="1" showInputMessage="1" showErrorMessage="1" sqref="D27" xr:uid="{A1F02159-2C81-4821-93F1-55379B1D6C46}">
      <formula1>"1, 2, 3, 4, 5, 6, 7, 8, 9, 10, 20, 30, 40, 50, 60, 70, 80, 90, 100"</formula1>
    </dataValidation>
    <dataValidation type="list" allowBlank="1" showInputMessage="1" showErrorMessage="1" sqref="C22" xr:uid="{663F5280-05FB-4F8B-B377-73ABAE927B31}">
      <formula1>"Ham, Turkey, Roast Beef, Tuna Salad, Chicken Salad"</formula1>
    </dataValidation>
    <dataValidation type="list" allowBlank="1" showInputMessage="1" showErrorMessage="1" sqref="C17" xr:uid="{83534CEB-8F07-4A4B-81A0-3DADD6B17F75}">
      <formula1>"Chicken Caesar Wrap, Vegetarian Wrap, Turkey Clubhouse, Buffalo Chicken Wrap"</formula1>
    </dataValidation>
    <dataValidation type="list" allowBlank="1" showInputMessage="1" showErrorMessage="1" sqref="D24:D26 D4:D6 D9:D12 D14:D17 J4:J7 J9:J12 J14:J17 D19:D22 J19:J22 J24:J26" xr:uid="{84564B86-1351-41E2-AD37-10AC19DB6A53}">
      <formula1>"1, 2, 3, 4, 5, 6, 7, 8, 9, 10"</formula1>
    </dataValidation>
    <dataValidation type="list" allowBlank="1" showInputMessage="1" showErrorMessage="1" sqref="C12" xr:uid="{FFBCD95E-4697-4192-AFF9-21AA844F2649}">
      <formula1>"Caesar, Southwest, Garden, Thai Peanut, Green &amp; Grains"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AC4EA-78B3-48DD-A5EC-450DE92B19C3}">
  <dimension ref="A1:K37"/>
  <sheetViews>
    <sheetView tabSelected="1" workbookViewId="0">
      <selection activeCell="J6" sqref="J6"/>
    </sheetView>
  </sheetViews>
  <sheetFormatPr defaultRowHeight="15" x14ac:dyDescent="0.25"/>
  <cols>
    <col min="2" max="2" width="26.7109375" bestFit="1" customWidth="1"/>
    <col min="3" max="3" width="20" customWidth="1"/>
    <col min="4" max="4" width="12" customWidth="1"/>
    <col min="8" max="8" width="25.7109375" customWidth="1"/>
    <col min="9" max="9" width="17.85546875" customWidth="1"/>
    <col min="10" max="10" width="12.85546875" customWidth="1"/>
  </cols>
  <sheetData>
    <row r="1" spans="1:11" ht="36" x14ac:dyDescent="0.4">
      <c r="A1" s="16"/>
      <c r="B1" s="16"/>
      <c r="C1" s="60" t="s">
        <v>112</v>
      </c>
      <c r="D1" s="60"/>
      <c r="E1" s="60"/>
      <c r="F1" s="60"/>
      <c r="G1" s="60"/>
      <c r="H1" s="60"/>
      <c r="I1" s="16"/>
      <c r="J1" s="16"/>
      <c r="K1" s="13"/>
    </row>
    <row r="2" spans="1:11" x14ac:dyDescent="0.25">
      <c r="A2" s="1"/>
      <c r="B2" s="1"/>
      <c r="C2" s="1"/>
      <c r="D2" s="1"/>
      <c r="E2" s="13"/>
      <c r="F2" s="1"/>
      <c r="G2" s="1"/>
      <c r="H2" s="1"/>
      <c r="I2" s="1"/>
      <c r="J2" s="1"/>
      <c r="K2" s="13"/>
    </row>
    <row r="3" spans="1:11" ht="15.75" thickBot="1" x14ac:dyDescent="0.3">
      <c r="A3" s="4"/>
      <c r="B3" s="9" t="s">
        <v>2</v>
      </c>
      <c r="C3" s="9"/>
      <c r="D3" s="9" t="s">
        <v>4</v>
      </c>
      <c r="E3" s="13"/>
      <c r="F3" s="1"/>
      <c r="G3" s="4"/>
      <c r="H3" s="9" t="s">
        <v>2</v>
      </c>
      <c r="J3" s="9" t="s">
        <v>4</v>
      </c>
      <c r="K3" s="13"/>
    </row>
    <row r="4" spans="1:11" ht="21" x14ac:dyDescent="0.35">
      <c r="A4" s="2"/>
      <c r="B4" s="11" t="s">
        <v>83</v>
      </c>
      <c r="C4" s="10" t="s">
        <v>84</v>
      </c>
      <c r="D4" s="52"/>
      <c r="E4" s="14">
        <f>+D4*15.95</f>
        <v>0</v>
      </c>
      <c r="F4" s="1"/>
      <c r="G4" s="2"/>
      <c r="H4" s="11" t="s">
        <v>99</v>
      </c>
      <c r="I4" s="10"/>
      <c r="J4" s="52"/>
      <c r="K4" s="13">
        <f>+J4*9.95</f>
        <v>0</v>
      </c>
    </row>
    <row r="5" spans="1:11" ht="21" x14ac:dyDescent="0.35">
      <c r="A5" s="3"/>
      <c r="B5" s="12"/>
      <c r="C5" s="4"/>
      <c r="D5" s="5"/>
      <c r="E5" s="14"/>
      <c r="F5" s="1"/>
      <c r="G5" s="3"/>
      <c r="H5" s="15"/>
      <c r="I5" s="4"/>
      <c r="J5" s="52"/>
      <c r="K5" s="13">
        <f>+J5*9.95</f>
        <v>0</v>
      </c>
    </row>
    <row r="6" spans="1:11" ht="21" x14ac:dyDescent="0.35">
      <c r="A6" s="3"/>
      <c r="B6" s="12" t="s">
        <v>85</v>
      </c>
      <c r="C6" s="4" t="s">
        <v>84</v>
      </c>
      <c r="D6" s="52"/>
      <c r="E6" s="14">
        <f>+D6*17.95</f>
        <v>0</v>
      </c>
      <c r="F6" s="1"/>
      <c r="G6" s="3"/>
      <c r="H6" s="4"/>
      <c r="I6" s="4"/>
      <c r="J6" s="5"/>
      <c r="K6" s="13"/>
    </row>
    <row r="7" spans="1:11" ht="21.75" thickBot="1" x14ac:dyDescent="0.4">
      <c r="A7" s="20"/>
      <c r="B7" s="23" t="s">
        <v>86</v>
      </c>
      <c r="C7" s="8" t="s">
        <v>84</v>
      </c>
      <c r="D7" s="52"/>
      <c r="E7" s="14">
        <f>+D7*17.95</f>
        <v>0</v>
      </c>
      <c r="F7" s="1"/>
      <c r="G7" s="58" t="s">
        <v>35</v>
      </c>
      <c r="H7" s="59"/>
      <c r="I7" s="8"/>
      <c r="J7" s="7"/>
      <c r="K7" s="13"/>
    </row>
    <row r="8" spans="1:11" ht="16.5" thickBot="1" x14ac:dyDescent="0.3">
      <c r="A8" s="1"/>
      <c r="B8" s="9" t="s">
        <v>2</v>
      </c>
      <c r="C8" s="1"/>
      <c r="D8" s="9" t="s">
        <v>4</v>
      </c>
      <c r="E8" s="14"/>
      <c r="F8" s="1"/>
      <c r="G8" s="1"/>
      <c r="H8" s="1"/>
      <c r="I8" s="1"/>
      <c r="J8" s="9" t="s">
        <v>4</v>
      </c>
      <c r="K8" s="13"/>
    </row>
    <row r="9" spans="1:11" ht="21" x14ac:dyDescent="0.35">
      <c r="A9" s="2"/>
      <c r="B9" s="11" t="s">
        <v>87</v>
      </c>
      <c r="C9" s="10" t="s">
        <v>84</v>
      </c>
      <c r="D9" s="52"/>
      <c r="E9" s="14">
        <f>+D9*16.95</f>
        <v>0</v>
      </c>
      <c r="F9" s="1"/>
      <c r="G9" s="2"/>
      <c r="H9" s="11" t="s">
        <v>100</v>
      </c>
      <c r="I9" s="10"/>
      <c r="J9" s="52"/>
      <c r="K9" s="13">
        <f>+J9*13.95</f>
        <v>0</v>
      </c>
    </row>
    <row r="10" spans="1:11" ht="21" x14ac:dyDescent="0.35">
      <c r="A10" s="3"/>
      <c r="B10" s="12" t="s">
        <v>88</v>
      </c>
      <c r="C10" s="4" t="s">
        <v>84</v>
      </c>
      <c r="D10" s="52"/>
      <c r="E10" s="14">
        <f>+D10*16.95</f>
        <v>0</v>
      </c>
      <c r="F10" s="1"/>
      <c r="G10" s="3"/>
      <c r="H10" s="12" t="s">
        <v>101</v>
      </c>
      <c r="I10" s="4"/>
      <c r="J10" s="52"/>
      <c r="K10" s="13">
        <f>+J10*13.95</f>
        <v>0</v>
      </c>
    </row>
    <row r="11" spans="1:11" ht="21" x14ac:dyDescent="0.35">
      <c r="A11" s="3"/>
      <c r="B11" s="12" t="s">
        <v>89</v>
      </c>
      <c r="C11" s="4" t="s">
        <v>84</v>
      </c>
      <c r="D11" s="52"/>
      <c r="E11" s="14">
        <f>+D11*16.95</f>
        <v>0</v>
      </c>
      <c r="F11" s="1"/>
      <c r="G11" s="3"/>
      <c r="H11" s="4"/>
      <c r="I11" s="4"/>
      <c r="J11" s="5"/>
      <c r="K11" s="13"/>
    </row>
    <row r="12" spans="1:11" ht="21.75" thickBot="1" x14ac:dyDescent="0.4">
      <c r="A12" s="20"/>
      <c r="B12" s="23" t="s">
        <v>90</v>
      </c>
      <c r="C12" s="8" t="s">
        <v>84</v>
      </c>
      <c r="D12" s="52"/>
      <c r="E12" s="14">
        <f>+D12*12.95</f>
        <v>0</v>
      </c>
      <c r="F12" s="1"/>
      <c r="G12" s="58"/>
      <c r="H12" s="59"/>
      <c r="I12" s="8"/>
      <c r="J12" s="7"/>
      <c r="K12" s="13"/>
    </row>
    <row r="13" spans="1:11" ht="16.5" thickBot="1" x14ac:dyDescent="0.3">
      <c r="A13" s="1"/>
      <c r="B13" s="9" t="s">
        <v>2</v>
      </c>
      <c r="C13" s="1"/>
      <c r="D13" s="9" t="s">
        <v>4</v>
      </c>
      <c r="E13" s="14"/>
      <c r="F13" s="1"/>
      <c r="G13" s="1"/>
      <c r="H13" s="1"/>
      <c r="I13" s="1"/>
      <c r="J13" s="9" t="s">
        <v>4</v>
      </c>
      <c r="K13" s="13"/>
    </row>
    <row r="14" spans="1:11" ht="21" x14ac:dyDescent="0.35">
      <c r="A14" s="2"/>
      <c r="B14" s="11" t="s">
        <v>91</v>
      </c>
      <c r="C14" s="10"/>
      <c r="D14" s="52"/>
      <c r="E14" s="14">
        <f>+D14*14.95</f>
        <v>0</v>
      </c>
      <c r="F14" s="1"/>
      <c r="G14" s="2"/>
      <c r="H14" s="11" t="s">
        <v>33</v>
      </c>
      <c r="I14" s="10"/>
      <c r="J14" s="52"/>
      <c r="K14" s="13">
        <f>+J14*19.95</f>
        <v>0</v>
      </c>
    </row>
    <row r="15" spans="1:11" ht="21" x14ac:dyDescent="0.35">
      <c r="A15" s="3"/>
      <c r="B15" s="12" t="s">
        <v>92</v>
      </c>
      <c r="C15" s="4"/>
      <c r="D15" s="5"/>
      <c r="E15" s="14"/>
      <c r="F15" s="1"/>
      <c r="G15" s="3"/>
      <c r="H15" s="12" t="s">
        <v>34</v>
      </c>
      <c r="I15" s="4"/>
      <c r="J15" s="52"/>
      <c r="K15" s="13">
        <f>+J15*19.95</f>
        <v>0</v>
      </c>
    </row>
    <row r="16" spans="1:11" ht="15.75" x14ac:dyDescent="0.25">
      <c r="A16" s="3"/>
      <c r="B16" s="4"/>
      <c r="C16" s="4"/>
      <c r="D16" s="5"/>
      <c r="E16" s="14"/>
      <c r="F16" s="1"/>
      <c r="G16" s="3"/>
      <c r="H16" s="4"/>
      <c r="I16" s="4"/>
      <c r="J16" s="52"/>
      <c r="K16" s="13">
        <f>+J16*19.95</f>
        <v>0</v>
      </c>
    </row>
    <row r="17" spans="1:11" ht="16.5" thickBot="1" x14ac:dyDescent="0.3">
      <c r="A17" s="58" t="s">
        <v>93</v>
      </c>
      <c r="B17" s="59"/>
      <c r="C17" s="8"/>
      <c r="D17" s="7"/>
      <c r="E17" s="14"/>
      <c r="F17" s="1"/>
      <c r="G17" s="58" t="s">
        <v>35</v>
      </c>
      <c r="H17" s="59"/>
      <c r="I17" s="8"/>
      <c r="J17" s="52"/>
      <c r="K17" s="13">
        <f>+J17*19.95</f>
        <v>0</v>
      </c>
    </row>
    <row r="18" spans="1:11" ht="16.5" thickBot="1" x14ac:dyDescent="0.3">
      <c r="A18" s="1"/>
      <c r="B18" s="9" t="s">
        <v>2</v>
      </c>
      <c r="C18" s="9" t="s">
        <v>95</v>
      </c>
      <c r="D18" s="9" t="s">
        <v>4</v>
      </c>
      <c r="E18" s="14"/>
      <c r="F18" s="1"/>
      <c r="G18" s="1"/>
      <c r="H18" s="1"/>
      <c r="I18" s="9" t="s">
        <v>3</v>
      </c>
      <c r="J18" s="9" t="s">
        <v>4</v>
      </c>
      <c r="K18" s="13"/>
    </row>
    <row r="19" spans="1:11" ht="21" x14ac:dyDescent="0.35">
      <c r="A19" s="2"/>
      <c r="B19" s="11" t="s">
        <v>94</v>
      </c>
      <c r="C19" s="52"/>
      <c r="D19" s="52"/>
      <c r="E19" s="14">
        <f>+D19*32.99</f>
        <v>0</v>
      </c>
      <c r="F19" s="1"/>
      <c r="G19" s="2"/>
      <c r="H19" s="11" t="s">
        <v>102</v>
      </c>
      <c r="I19" s="10" t="s">
        <v>104</v>
      </c>
      <c r="J19" s="52"/>
      <c r="K19" s="13">
        <f>+J19*1.5</f>
        <v>0</v>
      </c>
    </row>
    <row r="20" spans="1:11" ht="21" x14ac:dyDescent="0.35">
      <c r="A20" s="3"/>
      <c r="B20" s="12" t="s">
        <v>96</v>
      </c>
      <c r="C20" s="52"/>
      <c r="D20" s="52"/>
      <c r="E20" s="14">
        <f>+D20*42.99</f>
        <v>0</v>
      </c>
      <c r="F20" s="1"/>
      <c r="G20" s="3"/>
      <c r="H20" s="21"/>
      <c r="I20" s="4" t="s">
        <v>105</v>
      </c>
      <c r="J20" s="52"/>
      <c r="K20" s="13">
        <f>+J20*1.5</f>
        <v>0</v>
      </c>
    </row>
    <row r="21" spans="1:11" ht="21" x14ac:dyDescent="0.35">
      <c r="A21" s="3"/>
      <c r="B21" s="12" t="s">
        <v>97</v>
      </c>
      <c r="C21" s="52"/>
      <c r="D21" s="52"/>
      <c r="E21" s="14">
        <f>+D21*69.99</f>
        <v>0</v>
      </c>
      <c r="F21" s="1"/>
      <c r="G21" s="3"/>
      <c r="H21" s="4"/>
      <c r="I21" s="4" t="s">
        <v>106</v>
      </c>
      <c r="J21" s="52"/>
      <c r="K21" s="13">
        <f>+J21*1.5</f>
        <v>0</v>
      </c>
    </row>
    <row r="22" spans="1:11" ht="21.75" thickBot="1" x14ac:dyDescent="0.4">
      <c r="A22" s="58" t="s">
        <v>117</v>
      </c>
      <c r="B22" s="59"/>
      <c r="C22" s="59"/>
      <c r="D22" s="67"/>
      <c r="E22" s="14"/>
      <c r="F22" s="1"/>
      <c r="G22" s="20"/>
      <c r="H22" s="23" t="s">
        <v>103</v>
      </c>
      <c r="I22" s="8" t="s">
        <v>107</v>
      </c>
      <c r="J22" s="52"/>
      <c r="K22" s="13">
        <f>+J22*1.5</f>
        <v>0</v>
      </c>
    </row>
    <row r="23" spans="1:11" ht="16.5" thickBot="1" x14ac:dyDescent="0.3">
      <c r="A23" s="1"/>
      <c r="B23" s="1"/>
      <c r="C23" s="1"/>
      <c r="D23" s="9" t="s">
        <v>4</v>
      </c>
      <c r="E23" s="14"/>
      <c r="F23" s="1"/>
      <c r="G23" s="1"/>
      <c r="H23" s="1"/>
      <c r="I23" s="1"/>
      <c r="J23" s="9" t="s">
        <v>4</v>
      </c>
      <c r="K23" s="13" t="s">
        <v>21</v>
      </c>
    </row>
    <row r="24" spans="1:11" ht="21" x14ac:dyDescent="0.35">
      <c r="A24" s="2"/>
      <c r="B24" s="11" t="s">
        <v>98</v>
      </c>
      <c r="C24" s="10"/>
      <c r="D24" s="52"/>
      <c r="E24" s="14">
        <f>+D24*15.95</f>
        <v>0</v>
      </c>
      <c r="F24" s="1"/>
      <c r="G24" s="28" t="s">
        <v>108</v>
      </c>
      <c r="H24" s="11" t="s">
        <v>109</v>
      </c>
      <c r="I24" s="10"/>
      <c r="J24" s="52"/>
      <c r="K24" s="13">
        <f>+J24*6.95</f>
        <v>0</v>
      </c>
    </row>
    <row r="25" spans="1:11" ht="21" x14ac:dyDescent="0.35">
      <c r="A25" s="3"/>
      <c r="B25" s="12"/>
      <c r="C25" s="4"/>
      <c r="D25" s="52"/>
      <c r="E25" s="14">
        <f>+D25*15.95</f>
        <v>0</v>
      </c>
      <c r="F25" s="1"/>
      <c r="G25" s="3"/>
      <c r="H25" s="12" t="s">
        <v>110</v>
      </c>
      <c r="I25" s="4"/>
      <c r="J25" s="52"/>
      <c r="K25" s="13">
        <f>+J25*6.95</f>
        <v>0</v>
      </c>
    </row>
    <row r="26" spans="1:11" ht="15.75" x14ac:dyDescent="0.25">
      <c r="A26" s="3"/>
      <c r="B26" s="4"/>
      <c r="C26" s="4"/>
      <c r="D26" s="52"/>
      <c r="E26" s="14">
        <f>+D26*15.95</f>
        <v>0</v>
      </c>
      <c r="F26" s="1"/>
      <c r="G26" s="3"/>
      <c r="H26" s="4"/>
      <c r="I26" s="4"/>
      <c r="J26" s="5"/>
      <c r="K26" s="13"/>
    </row>
    <row r="27" spans="1:11" ht="21.75" thickBot="1" x14ac:dyDescent="0.4">
      <c r="A27" s="58" t="s">
        <v>13</v>
      </c>
      <c r="B27" s="59"/>
      <c r="C27" s="8"/>
      <c r="D27" s="7"/>
      <c r="E27" s="14"/>
      <c r="F27" s="1"/>
      <c r="G27" s="20"/>
      <c r="H27" s="23" t="s">
        <v>111</v>
      </c>
      <c r="I27" s="8"/>
      <c r="J27" s="52"/>
      <c r="K27" s="13">
        <f>+J27*1.25</f>
        <v>0</v>
      </c>
    </row>
    <row r="28" spans="1:11" x14ac:dyDescent="0.25">
      <c r="A28" s="1"/>
      <c r="B28" s="1"/>
      <c r="C28" s="1"/>
      <c r="D28" s="1"/>
      <c r="E28" s="13"/>
      <c r="F28" s="1"/>
      <c r="G28" s="1"/>
      <c r="H28" s="1"/>
      <c r="I28" s="1"/>
      <c r="J28" s="1"/>
      <c r="K28" s="13"/>
    </row>
    <row r="29" spans="1:11" x14ac:dyDescent="0.25">
      <c r="A29" s="1"/>
      <c r="B29" s="1"/>
      <c r="C29" s="1"/>
      <c r="D29" s="1"/>
      <c r="E29" s="13"/>
      <c r="F29" s="1"/>
      <c r="G29" s="1"/>
      <c r="H29" s="1"/>
      <c r="I29" s="1"/>
      <c r="J29" s="1"/>
      <c r="K29" s="13"/>
    </row>
    <row r="30" spans="1:11" ht="26.25" x14ac:dyDescent="0.4">
      <c r="A30" s="1"/>
      <c r="B30" s="25"/>
      <c r="C30" s="17" t="s">
        <v>38</v>
      </c>
      <c r="D30" s="18"/>
      <c r="E30" s="19">
        <f>SUM(E4:E28)</f>
        <v>0</v>
      </c>
      <c r="F30" s="1"/>
      <c r="G30" s="1"/>
      <c r="H30" s="25"/>
      <c r="I30" s="17" t="s">
        <v>38</v>
      </c>
      <c r="J30" s="18"/>
      <c r="K30" s="19">
        <f>SUM(K4:K28)</f>
        <v>0</v>
      </c>
    </row>
    <row r="32" spans="1:11" ht="15.75" thickBot="1" x14ac:dyDescent="0.3"/>
    <row r="33" spans="2:5" ht="19.5" thickBot="1" x14ac:dyDescent="0.35">
      <c r="B33" s="68" t="s">
        <v>116</v>
      </c>
      <c r="C33" s="69"/>
      <c r="D33" s="69"/>
      <c r="E33" s="70"/>
    </row>
    <row r="34" spans="2:5" x14ac:dyDescent="0.25">
      <c r="B34" s="71"/>
      <c r="C34" s="72"/>
      <c r="D34" s="72"/>
      <c r="E34" s="73"/>
    </row>
    <row r="35" spans="2:5" x14ac:dyDescent="0.25">
      <c r="B35" s="74"/>
      <c r="C35" s="75"/>
      <c r="D35" s="75"/>
      <c r="E35" s="76"/>
    </row>
    <row r="36" spans="2:5" x14ac:dyDescent="0.25">
      <c r="B36" s="74"/>
      <c r="C36" s="75"/>
      <c r="D36" s="75"/>
      <c r="E36" s="76"/>
    </row>
    <row r="37" spans="2:5" ht="15.75" thickBot="1" x14ac:dyDescent="0.3">
      <c r="B37" s="77"/>
      <c r="C37" s="78"/>
      <c r="D37" s="78"/>
      <c r="E37" s="79"/>
    </row>
  </sheetData>
  <mergeCells count="9">
    <mergeCell ref="A22:D22"/>
    <mergeCell ref="B33:E33"/>
    <mergeCell ref="B34:E37"/>
    <mergeCell ref="A27:B27"/>
    <mergeCell ref="C1:H1"/>
    <mergeCell ref="G7:H7"/>
    <mergeCell ref="G12:H12"/>
    <mergeCell ref="A17:B17"/>
    <mergeCell ref="G17:H17"/>
  </mergeCells>
  <dataValidations count="5">
    <dataValidation type="list" allowBlank="1" showInputMessage="1" showErrorMessage="1" sqref="J4:J5 D14 J9:J10 J14:J17" xr:uid="{188E8EE6-9EF1-45D4-A2F7-1DE9829A2BFE}">
      <formula1>"1, 2, 3, 4, 5, 6, 7, 8, 9, 10"</formula1>
    </dataValidation>
    <dataValidation type="list" allowBlank="1" showInputMessage="1" showErrorMessage="1" sqref="D19:D21 D24:D26" xr:uid="{80ACA7DC-56F9-44A9-BC34-9C9F3045D1D2}">
      <formula1>"1, 2, 3, 4, 5"</formula1>
    </dataValidation>
    <dataValidation type="list" allowBlank="1" showInputMessage="1" showErrorMessage="1" sqref="D4 D6:D7 D9:D12" xr:uid="{C8BD4020-A403-4315-803D-015AC6C5E687}">
      <formula1>"1, 2, 3, 4, 5, 6, 7, 8, 9, 10, 15, 20, 25, 30, 35, 40"</formula1>
    </dataValidation>
    <dataValidation type="list" allowBlank="1" showInputMessage="1" showErrorMessage="1" sqref="C19:C21" xr:uid="{8D52966A-1515-4247-9665-7EB85AD9B444}">
      <formula1>"White, Chocolate, Marble"</formula1>
    </dataValidation>
    <dataValidation type="list" allowBlank="1" showInputMessage="1" showErrorMessage="1" sqref="J19:J22 J24:J25 J27" xr:uid="{C67F62E8-828A-4FC6-8CD5-B0249C4C7683}">
      <formula1>"1, 2, 3, 4, 5, 6, 7, 8, 9, 10, 15, 20, 20, 25, 30, 35, 40, 45, 50"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D1BA1-B54D-4F7D-89E3-50A43E60D5E9}">
  <dimension ref="A1:J18"/>
  <sheetViews>
    <sheetView workbookViewId="0">
      <selection activeCell="H12" sqref="H12"/>
    </sheetView>
  </sheetViews>
  <sheetFormatPr defaultRowHeight="15" x14ac:dyDescent="0.25"/>
  <cols>
    <col min="2" max="2" width="26.7109375" bestFit="1" customWidth="1"/>
    <col min="3" max="3" width="12.140625" customWidth="1"/>
    <col min="4" max="4" width="10.28515625" bestFit="1" customWidth="1"/>
    <col min="5" max="5" width="14.85546875" customWidth="1"/>
    <col min="10" max="10" width="26.28515625" customWidth="1"/>
  </cols>
  <sheetData>
    <row r="1" spans="1:10" x14ac:dyDescent="0.25">
      <c r="B1" s="87" t="s">
        <v>118</v>
      </c>
      <c r="C1" s="87"/>
      <c r="D1" s="87"/>
      <c r="E1" s="87"/>
    </row>
    <row r="2" spans="1:10" x14ac:dyDescent="0.25">
      <c r="B2" s="87"/>
      <c r="C2" s="87"/>
      <c r="D2" s="87"/>
      <c r="E2" s="87"/>
    </row>
    <row r="3" spans="1:10" ht="21.75" thickBot="1" x14ac:dyDescent="0.4">
      <c r="A3" s="4"/>
      <c r="B3" s="32" t="s">
        <v>114</v>
      </c>
      <c r="C3" s="9"/>
      <c r="D3" s="33" t="s">
        <v>4</v>
      </c>
      <c r="E3" s="13"/>
    </row>
    <row r="4" spans="1:10" ht="21" x14ac:dyDescent="0.35">
      <c r="A4" s="2"/>
      <c r="B4" s="29">
        <v>5</v>
      </c>
      <c r="C4" s="10"/>
      <c r="D4" s="46"/>
      <c r="E4" s="14">
        <f>+D4*5</f>
        <v>0</v>
      </c>
      <c r="H4" s="88" t="s">
        <v>119</v>
      </c>
      <c r="I4" s="88"/>
      <c r="J4" s="41">
        <f>SUM(E17+'Desserts, Beverages, Linen'!E30+'Desserts, Beverages, Linen'!K30+'Snacks &amp; Appetizers'!E30+'Snacks &amp; Appetizers'!K30+'Salad, Sand, Pizza, Entrees'!E47+'Salad, Sand, Pizza, Entrees'!K47+Breakfast!E47+Breakfast!K47)</f>
        <v>0</v>
      </c>
    </row>
    <row r="5" spans="1:10" ht="21" x14ac:dyDescent="0.35">
      <c r="A5" s="3"/>
      <c r="B5" s="30">
        <v>10</v>
      </c>
      <c r="C5" s="4"/>
      <c r="D5" s="47"/>
      <c r="E5" s="14">
        <f>+D5*10</f>
        <v>0</v>
      </c>
      <c r="H5" s="88" t="s">
        <v>120</v>
      </c>
      <c r="I5" s="88"/>
      <c r="J5" s="42">
        <f>SUM(J4*0.09875)</f>
        <v>0</v>
      </c>
    </row>
    <row r="6" spans="1:10" ht="21" x14ac:dyDescent="0.35">
      <c r="A6" s="3"/>
      <c r="B6" s="30">
        <v>15</v>
      </c>
      <c r="C6" s="4"/>
      <c r="D6" s="47"/>
      <c r="E6" s="14">
        <f>+D6*15</f>
        <v>0</v>
      </c>
      <c r="H6" s="88" t="s">
        <v>121</v>
      </c>
      <c r="I6" s="88"/>
      <c r="J6" s="41">
        <f>SUM(J4:J5)</f>
        <v>0</v>
      </c>
    </row>
    <row r="7" spans="1:10" ht="21.75" thickBot="1" x14ac:dyDescent="0.4">
      <c r="A7" s="20"/>
      <c r="B7" s="31">
        <v>20</v>
      </c>
      <c r="C7" s="8"/>
      <c r="D7" s="48"/>
      <c r="E7" s="14">
        <f>+D7*20</f>
        <v>0</v>
      </c>
    </row>
    <row r="10" spans="1:10" ht="21.75" thickBot="1" x14ac:dyDescent="0.4">
      <c r="A10" s="34"/>
      <c r="B10" s="32" t="s">
        <v>113</v>
      </c>
      <c r="C10" s="9"/>
      <c r="D10" s="33" t="s">
        <v>4</v>
      </c>
      <c r="E10" s="35"/>
    </row>
    <row r="11" spans="1:10" ht="21" x14ac:dyDescent="0.35">
      <c r="A11" s="37"/>
      <c r="B11" s="29">
        <v>10</v>
      </c>
      <c r="C11" s="38"/>
      <c r="D11" s="53"/>
      <c r="E11" s="14">
        <f>+D11*10</f>
        <v>0</v>
      </c>
    </row>
    <row r="12" spans="1:10" ht="21" x14ac:dyDescent="0.35">
      <c r="A12" s="39"/>
      <c r="B12" s="30">
        <v>12</v>
      </c>
      <c r="C12" s="40"/>
      <c r="D12" s="54"/>
      <c r="E12" s="14">
        <f>+D12*12</f>
        <v>0</v>
      </c>
    </row>
    <row r="13" spans="1:10" ht="21" x14ac:dyDescent="0.35">
      <c r="A13" s="39"/>
      <c r="B13" s="30">
        <v>15</v>
      </c>
      <c r="C13" s="40"/>
      <c r="D13" s="55"/>
      <c r="E13" s="14">
        <f>+D13*15</f>
        <v>0</v>
      </c>
    </row>
    <row r="14" spans="1:10" ht="16.5" thickBot="1" x14ac:dyDescent="0.3">
      <c r="A14" s="80" t="s">
        <v>115</v>
      </c>
      <c r="B14" s="81"/>
      <c r="C14" s="81"/>
      <c r="D14" s="82"/>
      <c r="E14" s="36"/>
    </row>
    <row r="16" spans="1:10" ht="15.75" thickBot="1" x14ac:dyDescent="0.3"/>
    <row r="17" spans="2:5" x14ac:dyDescent="0.25">
      <c r="B17" s="83" t="s">
        <v>38</v>
      </c>
      <c r="C17" s="84"/>
      <c r="D17" s="84"/>
      <c r="E17" s="85">
        <f>+E4+E5+E6+E7+E11+E12+E13</f>
        <v>0</v>
      </c>
    </row>
    <row r="18" spans="2:5" ht="15.75" thickBot="1" x14ac:dyDescent="0.3">
      <c r="B18" s="65"/>
      <c r="C18" s="66"/>
      <c r="D18" s="66"/>
      <c r="E18" s="86"/>
    </row>
  </sheetData>
  <mergeCells count="7">
    <mergeCell ref="A14:D14"/>
    <mergeCell ref="B17:D18"/>
    <mergeCell ref="E17:E18"/>
    <mergeCell ref="B1:E2"/>
    <mergeCell ref="H4:I4"/>
    <mergeCell ref="H6:I6"/>
    <mergeCell ref="H5:I5"/>
  </mergeCells>
  <dataValidations count="1">
    <dataValidation type="list" allowBlank="1" showInputMessage="1" showErrorMessage="1" sqref="D4:D7 D11:D13" xr:uid="{9DAD89BB-D587-429C-AE89-8215BE647F69}">
      <formula1>"1, 2, 3, 4, 5, 6, 7, 8, 9, 10, 15, 20, 25, 30, 35, 40, 45, 50, 60, 70, 80, 90, 100"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06A74D0B1037448329D2343B3F55FC" ma:contentTypeVersion="17" ma:contentTypeDescription="Create a new document." ma:contentTypeScope="" ma:versionID="d2a07912483ea78855329c3c17037417">
  <xsd:schema xmlns:xsd="http://www.w3.org/2001/XMLSchema" xmlns:xs="http://www.w3.org/2001/XMLSchema" xmlns:p="http://schemas.microsoft.com/office/2006/metadata/properties" xmlns:ns3="5a151880-0d5d-4ccb-a805-55f1295282d5" xmlns:ns4="e41affef-5a18-411a-9372-fdf6913c43b1" targetNamespace="http://schemas.microsoft.com/office/2006/metadata/properties" ma:root="true" ma:fieldsID="f5915936d5864d32a7ba6b0f0e206982" ns3:_="" ns4:_="">
    <xsd:import namespace="5a151880-0d5d-4ccb-a805-55f1295282d5"/>
    <xsd:import namespace="e41affef-5a18-411a-9372-fdf6913c43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51880-0d5d-4ccb-a805-55f129528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affef-5a18-411a-9372-fdf6913c43b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a151880-0d5d-4ccb-a805-55f1295282d5" xsi:nil="true"/>
  </documentManagement>
</p:properties>
</file>

<file path=customXml/itemProps1.xml><?xml version="1.0" encoding="utf-8"?>
<ds:datastoreItem xmlns:ds="http://schemas.openxmlformats.org/officeDocument/2006/customXml" ds:itemID="{175CD55C-7AD6-4E72-830B-F5C271ADE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151880-0d5d-4ccb-a805-55f1295282d5"/>
    <ds:schemaRef ds:uri="e41affef-5a18-411a-9372-fdf6913c43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3C1143-36F1-4491-8014-30A300C733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BFBC61-D559-49AD-993F-51735E114372}">
  <ds:schemaRefs>
    <ds:schemaRef ds:uri="http://schemas.microsoft.com/office/2006/documentManagement/types"/>
    <ds:schemaRef ds:uri="http://purl.org/dc/elements/1.1/"/>
    <ds:schemaRef ds:uri="http://purl.org/dc/dcmitype/"/>
    <ds:schemaRef ds:uri="5a151880-0d5d-4ccb-a805-55f1295282d5"/>
    <ds:schemaRef ds:uri="http://schemas.microsoft.com/office/2006/metadata/properties"/>
    <ds:schemaRef ds:uri="http://www.w3.org/XML/1998/namespace"/>
    <ds:schemaRef ds:uri="http://purl.org/dc/terms/"/>
    <ds:schemaRef ds:uri="e41affef-5a18-411a-9372-fdf6913c43b1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Breakfast</vt:lpstr>
      <vt:lpstr>Salad, Sand, Pizza, Entrees</vt:lpstr>
      <vt:lpstr>Snacks &amp; Appetizers</vt:lpstr>
      <vt:lpstr>Desserts, Beverages, Linen</vt:lpstr>
      <vt:lpstr>Gift Card, Vouchers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Pittman</dc:creator>
  <cp:lastModifiedBy>Corey Pittman</cp:lastModifiedBy>
  <dcterms:created xsi:type="dcterms:W3CDTF">2025-06-02T20:48:40Z</dcterms:created>
  <dcterms:modified xsi:type="dcterms:W3CDTF">2025-08-06T15:17:36Z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0x010100E406A74D0B1037448329D2343B3F55FC</vt:lpwstr>
  </property>
</Properties>
</file>